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tabRatio="801" activeTab="2"/>
  </bookViews>
  <sheets>
    <sheet name="туристско-краеведческие походы" sheetId="1" r:id="rId1"/>
    <sheet name="экспедиции" sheetId="2" r:id="rId2"/>
    <sheet name="1 категория" sheetId="3" r:id="rId3"/>
    <sheet name="3 категория" sheetId="4" r:id="rId4"/>
    <sheet name="2 категория" sheetId="5" r:id="rId5"/>
  </sheets>
  <definedNames>
    <definedName name="_xlnm.Print_Area" localSheetId="1">'экспедиции'!$A$1:$Q$23</definedName>
  </definedNames>
  <calcPr fullCalcOnLoad="1"/>
</workbook>
</file>

<file path=xl/sharedStrings.xml><?xml version="1.0" encoding="utf-8"?>
<sst xmlns="http://schemas.openxmlformats.org/spreadsheetml/2006/main" count="357" uniqueCount="201">
  <si>
    <t>№</t>
  </si>
  <si>
    <t>Количество</t>
  </si>
  <si>
    <t>взрослые</t>
  </si>
  <si>
    <t>учащиеся</t>
  </si>
  <si>
    <t>Сроки</t>
  </si>
  <si>
    <t>Техническое описание</t>
  </si>
  <si>
    <t>Картографический материал</t>
  </si>
  <si>
    <t>Фотоматериал</t>
  </si>
  <si>
    <t>Снаряжение и питание</t>
  </si>
  <si>
    <t>Краеведческая работа</t>
  </si>
  <si>
    <t>Выводы, рекомендации</t>
  </si>
  <si>
    <t>Итого</t>
  </si>
  <si>
    <t>Место</t>
  </si>
  <si>
    <t>Показатели, баллы</t>
  </si>
  <si>
    <t>Руководитель группы</t>
  </si>
  <si>
    <t>Образовательное учреждение</t>
  </si>
  <si>
    <t>Челябинский городской округ</t>
  </si>
  <si>
    <t>Златоустовский городской округ</t>
  </si>
  <si>
    <t>Копейский городской округ</t>
  </si>
  <si>
    <t>Областной конкурс на лучший туристско-краеведческий, спортивный поход или экспедицию среди обучающихся</t>
  </si>
  <si>
    <t>Сводный протокол номинации "Туристско-краеведческий поход"</t>
  </si>
  <si>
    <t>Сводный протокол номинации "Экспедиция"</t>
  </si>
  <si>
    <t>МБОУ ДОД ЦДЮТиЭ</t>
  </si>
  <si>
    <t>Миасский городской округ</t>
  </si>
  <si>
    <t>Организация исследований</t>
  </si>
  <si>
    <t>Оформление работы</t>
  </si>
  <si>
    <t>Оформление исследования</t>
  </si>
  <si>
    <t>Методика экспедиционных работ</t>
  </si>
  <si>
    <t>Интергационная оценка</t>
  </si>
  <si>
    <t>МБОУ гимназия № 1</t>
  </si>
  <si>
    <t>Всего участников</t>
  </si>
  <si>
    <t>Гусева Любовь Аврамовна</t>
  </si>
  <si>
    <t>Сложность</t>
  </si>
  <si>
    <t>Новизна</t>
  </si>
  <si>
    <t>Безопасность</t>
  </si>
  <si>
    <t>Напряженность</t>
  </si>
  <si>
    <t>Полезность</t>
  </si>
  <si>
    <t>Наймушина Маргарита Николаевна</t>
  </si>
  <si>
    <t>МАОУ СОШ № 74</t>
  </si>
  <si>
    <t>Наймушин Игорь Александрович</t>
  </si>
  <si>
    <t>Немудрый Михаил Викторович</t>
  </si>
  <si>
    <t>Скачкова Елена Анатольевна</t>
  </si>
  <si>
    <t>МАОУ ДОД ЦДЮТиЭ "Космос"</t>
  </si>
  <si>
    <t>Якунин Валерий Владимирович</t>
  </si>
  <si>
    <t>Нязепетровский муниципальный район</t>
  </si>
  <si>
    <t>Анисимова Наталья Аркадьевна</t>
  </si>
  <si>
    <t>Трушникова Валентина Ивановна</t>
  </si>
  <si>
    <t>МАОУ гимназия № 100</t>
  </si>
  <si>
    <t>Патрушина Лидия Ивановна</t>
  </si>
  <si>
    <t>Гимранов Раис Расимович</t>
  </si>
  <si>
    <t>Швед Валентина Анатольевна</t>
  </si>
  <si>
    <t>Губанова Татьяна Алексеевна</t>
  </si>
  <si>
    <t>МАОУ СОШ № 78</t>
  </si>
  <si>
    <t>Зинкевич Алексей Евгеньевич</t>
  </si>
  <si>
    <t>Кузнецов Александр Вячеславович</t>
  </si>
  <si>
    <t>Голенков Сергей Григорьевич</t>
  </si>
  <si>
    <t>Район похода, категория сложности, вид туризма</t>
  </si>
  <si>
    <t>Снежинский городской округ</t>
  </si>
  <si>
    <t>3</t>
  </si>
  <si>
    <t>4-5</t>
  </si>
  <si>
    <t>Региональная физкультурно-спортивная общественная организация "Федерация спортивного туризма Челябинской области"</t>
  </si>
  <si>
    <t>Министерство образования и науки Челябинской области</t>
  </si>
  <si>
    <t>Государственное бюджетное образовательное учреждение дополнительного образования детей «Областной Центр дополнительного образования детей»</t>
  </si>
  <si>
    <t>уч-ся</t>
  </si>
  <si>
    <t>Инф-ция о районе</t>
  </si>
  <si>
    <t>Кол-во участников</t>
  </si>
  <si>
    <t>Кол-во</t>
  </si>
  <si>
    <t>Муниципальное образование</t>
  </si>
  <si>
    <t xml:space="preserve">Период прохождения маршрутов 01.01.2013 – 31.10.2013 </t>
  </si>
  <si>
    <t>МАОУ гимназия № 23 и МБОУ СОШ № 53</t>
  </si>
  <si>
    <t>08-19.07.  2013</t>
  </si>
  <si>
    <t>Южный Урал, пешеходный маршрут 1 к.с.</t>
  </si>
  <si>
    <t>Лаврентьев Сергей Петрович</t>
  </si>
  <si>
    <t>07-14.06.   2013</t>
  </si>
  <si>
    <t>11-20.07.   2013</t>
  </si>
  <si>
    <t>Некрутова Светлана Борисовна</t>
  </si>
  <si>
    <t>МБОУ СОШ № 45</t>
  </si>
  <si>
    <t>21-28.05.    2013</t>
  </si>
  <si>
    <t>Юмашев Магафур Садрыевич</t>
  </si>
  <si>
    <t>МОУ "Коротановская ООШ"</t>
  </si>
  <si>
    <t>Чебаркульский муниципальный район</t>
  </si>
  <si>
    <t>Печенкина Ирина Сергеевна</t>
  </si>
  <si>
    <t>01-06.08.   2013</t>
  </si>
  <si>
    <t>04-10.07.   2013</t>
  </si>
  <si>
    <t>МАОУ ДОД ЦДЮТиЭ "Космос" - МБОУ СОШ № 18</t>
  </si>
  <si>
    <t>24-29.06.   2013</t>
  </si>
  <si>
    <t>18-23.08.   2013</t>
  </si>
  <si>
    <t>11-29.08.   2013</t>
  </si>
  <si>
    <t>Кузнецкий Алатау, пешеходный           3 к.с.</t>
  </si>
  <si>
    <t>МАОУ ДОД ЦДЮТиЭ "Космос"- МБОУ гимназия № 48</t>
  </si>
  <si>
    <t>11-28.08.   2013</t>
  </si>
  <si>
    <t>Северный Тянь-Шань, пешеходный 2 к.с.</t>
  </si>
  <si>
    <t>МКОУ СОШ № 1 - МКУ ДОД "Станция юных натуралистов"</t>
  </si>
  <si>
    <t>13-20.06.    2013</t>
  </si>
  <si>
    <t>Южный Урал, пешеходный 2 к.с.</t>
  </si>
  <si>
    <t>15-28.08.   2013</t>
  </si>
  <si>
    <t>05-22.08.   2013</t>
  </si>
  <si>
    <t>Кузнецкий Алатау, пешеходный           2 к.с.</t>
  </si>
  <si>
    <t>10-17.06.   2013</t>
  </si>
  <si>
    <t>Южный Урал, р.Ай, 1 к.с.</t>
  </si>
  <si>
    <t>Семенова Ольга Вячеславовна</t>
  </si>
  <si>
    <t>МКУДОД ДЮСШ "Родонит"</t>
  </si>
  <si>
    <t>МБУДОД ДЮЦ Ленинского района - МАОУ лицей № 77</t>
  </si>
  <si>
    <t>29.07-05.08.2013</t>
  </si>
  <si>
    <t>Южный Урал, р.Юрюзань, 1 к.с.</t>
  </si>
  <si>
    <t>Южный Урал, р.Юрюзань,     1 к.с.</t>
  </si>
  <si>
    <t xml:space="preserve">МБУ "Молодежный Центр" </t>
  </si>
  <si>
    <t>23-30.06.   2013</t>
  </si>
  <si>
    <t>Средний Урал, р.Чусовая,1 к.с.</t>
  </si>
  <si>
    <t>20-29.06.   2013</t>
  </si>
  <si>
    <t>19-27.06.   2013</t>
  </si>
  <si>
    <t>Южный Урал, р.Инзер, 1 к.с.</t>
  </si>
  <si>
    <t>Попов Дмитрий Юрьевич</t>
  </si>
  <si>
    <t>МБОУ СОШ № 17</t>
  </si>
  <si>
    <t>13-18.07.   2013</t>
  </si>
  <si>
    <t>МБУ ДОД ЦВР "Истоки"</t>
  </si>
  <si>
    <t>01-12.06.   2013</t>
  </si>
  <si>
    <t>Северный Урал, р.Косьва, 1 к.с.</t>
  </si>
  <si>
    <t>МБОУ ДОД ЦДОД "Самоцветы"</t>
  </si>
  <si>
    <t>Верхнеувалейский городской округ, пос.Нижний Уфалей</t>
  </si>
  <si>
    <t>03-10.07.   2013</t>
  </si>
  <si>
    <t>10-19.07.   2013</t>
  </si>
  <si>
    <t>Южный Урал, р.Белая, 1 к.с.</t>
  </si>
  <si>
    <t>МБУДОД ЦДЭ</t>
  </si>
  <si>
    <t>Александров Виктор Дмитриевич</t>
  </si>
  <si>
    <t>МОУ Томинская СОШ</t>
  </si>
  <si>
    <t>Сосновский муниципальный район</t>
  </si>
  <si>
    <t>Вахнин Константин Викторович</t>
  </si>
  <si>
    <t>МОУ СОШ № 6</t>
  </si>
  <si>
    <t>Чебаркульский городской округ</t>
  </si>
  <si>
    <t>МКОУ СОШ № 1</t>
  </si>
  <si>
    <t>Тагиров Ильдар Закфирович</t>
  </si>
  <si>
    <t>Лаврова А.Л.</t>
  </si>
  <si>
    <t>МОУ СОШ № 13</t>
  </si>
  <si>
    <t>Васильева Елена Владимировна</t>
  </si>
  <si>
    <t>МБОУ СОШ № 137-МБУДОД СЮТур</t>
  </si>
  <si>
    <t>Нурисламова Анна Владимировна</t>
  </si>
  <si>
    <t>МОУ СОШ № 24</t>
  </si>
  <si>
    <t>Нестеркина А.П.</t>
  </si>
  <si>
    <t>МОУ СОШ № 9</t>
  </si>
  <si>
    <t>Нестеренко Юлия Сергеевна</t>
  </si>
  <si>
    <t>МКОУ ДОД СДЮТиЭ</t>
  </si>
  <si>
    <t>Бахарева Любовь Германовна</t>
  </si>
  <si>
    <t>МУДОД СДЮТиЭ "Странник"</t>
  </si>
  <si>
    <t>Кыштымский городской округ</t>
  </si>
  <si>
    <t>Баньщикова Маргарита Сергеевна</t>
  </si>
  <si>
    <t>Ашинский муниципальный район, гор.Миньяр</t>
  </si>
  <si>
    <t>Малькова Любовь Викторовна</t>
  </si>
  <si>
    <t>МОУ ООШ № 9</t>
  </si>
  <si>
    <t>Михайлова Светлана Андреевна</t>
  </si>
  <si>
    <t>МБУ "МЦ"</t>
  </si>
  <si>
    <t>Шамсутдинова Нэля Фаридовна</t>
  </si>
  <si>
    <t>МОУ Архангельская СОШ</t>
  </si>
  <si>
    <t>Павлова Ольга Петровна</t>
  </si>
  <si>
    <t>МБОУ СОШ № 19</t>
  </si>
  <si>
    <t>27-28.09.   2013</t>
  </si>
  <si>
    <t>Шелпакова Ирина Владимировна</t>
  </si>
  <si>
    <t xml:space="preserve">МБУ ДОД ДЮЦ </t>
  </si>
  <si>
    <t>12-21.07.   2013</t>
  </si>
  <si>
    <t>Анушенкова Людмила Александровна</t>
  </si>
  <si>
    <t>МОУ Долгодеревенская СОШ</t>
  </si>
  <si>
    <t>04-14.06.   2013</t>
  </si>
  <si>
    <t>Самойлова Елена Александровна</t>
  </si>
  <si>
    <t>МБОУДОД "ЦЮТ"</t>
  </si>
  <si>
    <t>26-28.07.   2013</t>
  </si>
  <si>
    <t>Назаров Алексей Владимирович</t>
  </si>
  <si>
    <t>МАОУ СОШ № 130</t>
  </si>
  <si>
    <t>27.06-17.07.   2013</t>
  </si>
  <si>
    <t>27.06-31.07.   2013</t>
  </si>
  <si>
    <t>315 человек, из них учащихся 288, руководителей походов - 27 человек.</t>
  </si>
  <si>
    <t>Председатель экспертного совета                                      С.Ю. Алентьева</t>
  </si>
  <si>
    <t>Секретарь экспертного совета                                            Т.В. Садыкова</t>
  </si>
  <si>
    <t xml:space="preserve">Период прохождения маршрутов 01.01.2013– 31.10.2013 </t>
  </si>
  <si>
    <t>20 декабря 2013 г.</t>
  </si>
  <si>
    <t>Район похода, сроки</t>
  </si>
  <si>
    <t>Южный Урал, хребет Таганай, 28.05-01.06.2013</t>
  </si>
  <si>
    <t>Южный Урал, НП "Зюраткуль",06-15.07.2013</t>
  </si>
  <si>
    <t>Южный Урал, НП "Таганай", 01-04.06.2013</t>
  </si>
  <si>
    <t>Южный Урал, пещеры Ашинского района, 14-19.06.2013</t>
  </si>
  <si>
    <t>Южный Урал, Кутукский спелеоподрайон, 25-30.07.2013</t>
  </si>
  <si>
    <t>Южный Урал, окрестности Миньяра, 25-27.07.2013</t>
  </si>
  <si>
    <t>Южный Урал, р.Ай, 31.07-07.08.2013</t>
  </si>
  <si>
    <t>Южный Урал, НП "Таганай", 26-31.07.2013</t>
  </si>
  <si>
    <t xml:space="preserve">Южный Урал, НП "Таганай", 08-15.06.2013 </t>
  </si>
  <si>
    <t>Южный Урал,р.Ай, 03-13.07.2013</t>
  </si>
  <si>
    <t>Южный Урал, НП "Таганай", 22-26.08.2013</t>
  </si>
  <si>
    <t>Южный Урал, НП "Таганай", 29.06-04.07.2013</t>
  </si>
  <si>
    <t>Южный Урал, окрестности оз.Турогояк, 03-07.06.2013</t>
  </si>
  <si>
    <t>Южный Урал, 07-11.06.2013</t>
  </si>
  <si>
    <t>Южный Урал, 12-16.06.2013</t>
  </si>
  <si>
    <t>Южный Урал, р.Ай, 03-07.06.2013</t>
  </si>
  <si>
    <t>230 человек, из них учащихся 195, руководителей походов -35 человек.</t>
  </si>
  <si>
    <t>6</t>
  </si>
  <si>
    <t>7</t>
  </si>
  <si>
    <t>участие</t>
  </si>
  <si>
    <t>225 человек, из них учащихся 178, руководителей походов - 47 человек.</t>
  </si>
  <si>
    <t>Сводный протокол номинации "Спортивный поход", направление "Поход 1 категории сложности по всем видам туризма"</t>
  </si>
  <si>
    <t>11 человек, из них учащихся 9, руководителей походов - 3 человек.</t>
  </si>
  <si>
    <t>Сводный протокол номинации "Спортивный поход", направление"Поход 3 категории сложности по всем видам туризма"</t>
  </si>
  <si>
    <t>Сводный протокол номинации "Спортивный поход", направление"Поход 2 категории сложности по всем видам туризма"</t>
  </si>
  <si>
    <t>46 человек, из них учащихся 34, руководителей походов - 11 человек.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</si>
</sst>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1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69" fontId="8" fillId="0" borderId="1" xfId="0" applyNumberFormat="1" applyFont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R14" sqref="R14"/>
    </sheetView>
  </sheetViews>
  <sheetFormatPr defaultColWidth="9.00390625" defaultRowHeight="12.75"/>
  <cols>
    <col min="1" max="1" width="3.375" style="1" customWidth="1"/>
    <col min="2" max="2" width="16.00390625" style="1" customWidth="1"/>
    <col min="3" max="3" width="14.625" style="1" customWidth="1"/>
    <col min="4" max="4" width="14.125" style="1" customWidth="1"/>
    <col min="5" max="5" width="3.875" style="1" customWidth="1"/>
    <col min="6" max="6" width="3.75390625" style="1" customWidth="1"/>
    <col min="7" max="7" width="16.125" style="1" customWidth="1"/>
    <col min="8" max="8" width="4.625" style="1" customWidth="1"/>
    <col min="9" max="11" width="5.00390625" style="1" customWidth="1"/>
    <col min="12" max="12" width="5.125" style="1" customWidth="1"/>
    <col min="13" max="14" width="5.625" style="1" customWidth="1"/>
    <col min="15" max="15" width="5.75390625" style="1" customWidth="1"/>
    <col min="16" max="16" width="5.875" style="1" customWidth="1"/>
    <col min="17" max="16384" width="9.125" style="1" customWidth="1"/>
  </cols>
  <sheetData>
    <row r="1" spans="1:16" ht="12" customHeight="1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2" customHeight="1">
      <c r="A2" s="35" t="s">
        <v>62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7" ht="12" customHeight="1">
      <c r="B3" s="35" t="s">
        <v>60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6" ht="12.75" customHeight="1">
      <c r="A4" s="42" t="s">
        <v>19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2.75" customHeight="1">
      <c r="A5" s="43" t="s">
        <v>68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8.75" customHeight="1">
      <c r="A6" s="44" t="s">
        <v>20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40.5" customHeight="1">
      <c r="A7" s="36" t="s">
        <v>0</v>
      </c>
      <c r="B7" s="36" t="s">
        <v>14</v>
      </c>
      <c r="C7" s="39" t="s">
        <v>15</v>
      </c>
      <c r="D7" s="36" t="s">
        <v>67</v>
      </c>
      <c r="E7" s="36" t="s">
        <v>65</v>
      </c>
      <c r="F7" s="36"/>
      <c r="G7" s="36" t="s">
        <v>174</v>
      </c>
      <c r="H7" s="36" t="s">
        <v>13</v>
      </c>
      <c r="I7" s="36"/>
      <c r="J7" s="36"/>
      <c r="K7" s="36"/>
      <c r="L7" s="36"/>
      <c r="M7" s="36"/>
      <c r="N7" s="36"/>
      <c r="O7" s="48" t="s">
        <v>11</v>
      </c>
      <c r="P7" s="45" t="s">
        <v>12</v>
      </c>
    </row>
    <row r="8" spans="1:16" ht="12.75" customHeight="1">
      <c r="A8" s="36"/>
      <c r="B8" s="36"/>
      <c r="C8" s="40"/>
      <c r="D8" s="36"/>
      <c r="E8" s="38" t="s">
        <v>2</v>
      </c>
      <c r="F8" s="38" t="s">
        <v>63</v>
      </c>
      <c r="G8" s="36"/>
      <c r="H8" s="37" t="s">
        <v>64</v>
      </c>
      <c r="I8" s="37" t="s">
        <v>5</v>
      </c>
      <c r="J8" s="37" t="s">
        <v>6</v>
      </c>
      <c r="K8" s="37" t="s">
        <v>7</v>
      </c>
      <c r="L8" s="37" t="s">
        <v>8</v>
      </c>
      <c r="M8" s="37" t="s">
        <v>9</v>
      </c>
      <c r="N8" s="37" t="s">
        <v>10</v>
      </c>
      <c r="O8" s="49"/>
      <c r="P8" s="46"/>
    </row>
    <row r="9" spans="1:16" ht="12.75">
      <c r="A9" s="36"/>
      <c r="B9" s="36"/>
      <c r="C9" s="40"/>
      <c r="D9" s="36"/>
      <c r="E9" s="38"/>
      <c r="F9" s="38"/>
      <c r="G9" s="36"/>
      <c r="H9" s="37"/>
      <c r="I9" s="37"/>
      <c r="J9" s="37"/>
      <c r="K9" s="37"/>
      <c r="L9" s="37"/>
      <c r="M9" s="37"/>
      <c r="N9" s="37"/>
      <c r="O9" s="49"/>
      <c r="P9" s="46"/>
    </row>
    <row r="10" spans="1:16" ht="12.75">
      <c r="A10" s="36"/>
      <c r="B10" s="36"/>
      <c r="C10" s="40"/>
      <c r="D10" s="36"/>
      <c r="E10" s="38"/>
      <c r="F10" s="38"/>
      <c r="G10" s="36"/>
      <c r="H10" s="37"/>
      <c r="I10" s="37"/>
      <c r="J10" s="37"/>
      <c r="K10" s="37"/>
      <c r="L10" s="37"/>
      <c r="M10" s="37"/>
      <c r="N10" s="37"/>
      <c r="O10" s="49"/>
      <c r="P10" s="46"/>
    </row>
    <row r="11" spans="1:16" ht="21" customHeight="1">
      <c r="A11" s="36"/>
      <c r="B11" s="36"/>
      <c r="C11" s="41"/>
      <c r="D11" s="36"/>
      <c r="E11" s="38"/>
      <c r="F11" s="38"/>
      <c r="G11" s="36"/>
      <c r="H11" s="38"/>
      <c r="I11" s="38"/>
      <c r="J11" s="38"/>
      <c r="K11" s="38"/>
      <c r="L11" s="38"/>
      <c r="M11" s="38"/>
      <c r="N11" s="38"/>
      <c r="O11" s="50"/>
      <c r="P11" s="47"/>
    </row>
    <row r="12" spans="1:17" ht="38.25" customHeight="1">
      <c r="A12" s="2">
        <v>1</v>
      </c>
      <c r="B12" s="4" t="s">
        <v>149</v>
      </c>
      <c r="C12" s="2" t="s">
        <v>29</v>
      </c>
      <c r="D12" s="5" t="s">
        <v>16</v>
      </c>
      <c r="E12" s="2">
        <v>2</v>
      </c>
      <c r="F12" s="2">
        <v>6</v>
      </c>
      <c r="G12" s="7" t="s">
        <v>178</v>
      </c>
      <c r="H12" s="30">
        <v>6.3</v>
      </c>
      <c r="I12" s="30">
        <v>15.3</v>
      </c>
      <c r="J12" s="30">
        <v>6.7</v>
      </c>
      <c r="K12" s="30">
        <f>42/3</f>
        <v>14</v>
      </c>
      <c r="L12" s="30">
        <f>9/3</f>
        <v>3</v>
      </c>
      <c r="M12" s="30">
        <f>102/3</f>
        <v>34</v>
      </c>
      <c r="N12" s="30">
        <f>24.3/3</f>
        <v>8.1</v>
      </c>
      <c r="O12" s="30">
        <f>H12+I12+J12+K12+L12+M12</f>
        <v>79.3</v>
      </c>
      <c r="P12" s="19">
        <v>1</v>
      </c>
      <c r="Q12" s="27"/>
    </row>
    <row r="13" spans="1:16" ht="44.25" customHeight="1">
      <c r="A13" s="2">
        <v>2</v>
      </c>
      <c r="B13" s="4" t="s">
        <v>54</v>
      </c>
      <c r="C13" s="2" t="s">
        <v>150</v>
      </c>
      <c r="D13" s="5" t="s">
        <v>57</v>
      </c>
      <c r="E13" s="2">
        <v>2</v>
      </c>
      <c r="F13" s="2">
        <v>6</v>
      </c>
      <c r="G13" s="5" t="s">
        <v>179</v>
      </c>
      <c r="H13" s="30">
        <v>4.2</v>
      </c>
      <c r="I13" s="30">
        <v>14</v>
      </c>
      <c r="J13" s="30">
        <v>5.3</v>
      </c>
      <c r="K13" s="30">
        <v>8.3</v>
      </c>
      <c r="L13" s="30">
        <f>9/3</f>
        <v>3</v>
      </c>
      <c r="M13" s="30">
        <v>32</v>
      </c>
      <c r="N13" s="30">
        <v>7.7</v>
      </c>
      <c r="O13" s="30">
        <f>H13+I13+J13+K13+L13+M13</f>
        <v>66.8</v>
      </c>
      <c r="P13" s="19">
        <v>2</v>
      </c>
    </row>
    <row r="14" spans="1:17" ht="38.25" customHeight="1">
      <c r="A14" s="2">
        <v>3</v>
      </c>
      <c r="B14" s="4" t="s">
        <v>142</v>
      </c>
      <c r="C14" s="2" t="s">
        <v>143</v>
      </c>
      <c r="D14" s="5" t="s">
        <v>144</v>
      </c>
      <c r="E14" s="2">
        <v>2</v>
      </c>
      <c r="F14" s="2">
        <v>10</v>
      </c>
      <c r="G14" s="5" t="s">
        <v>175</v>
      </c>
      <c r="H14" s="30">
        <f>15/3</f>
        <v>5</v>
      </c>
      <c r="I14" s="30">
        <v>10</v>
      </c>
      <c r="J14" s="30">
        <v>4</v>
      </c>
      <c r="K14" s="30">
        <v>4</v>
      </c>
      <c r="L14" s="30">
        <v>2.7</v>
      </c>
      <c r="M14" s="30">
        <v>12.3</v>
      </c>
      <c r="N14" s="30">
        <v>4.7</v>
      </c>
      <c r="O14" s="30">
        <f aca="true" t="shared" si="0" ref="O14:O28">H14+I14+J14+K14+L14+M14+N14</f>
        <v>42.7</v>
      </c>
      <c r="P14" s="19">
        <v>3</v>
      </c>
      <c r="Q14" s="27"/>
    </row>
    <row r="15" spans="1:17" ht="38.25" customHeight="1">
      <c r="A15" s="2">
        <v>4</v>
      </c>
      <c r="B15" s="2" t="s">
        <v>46</v>
      </c>
      <c r="C15" s="2" t="s">
        <v>123</v>
      </c>
      <c r="D15" s="2" t="s">
        <v>16</v>
      </c>
      <c r="E15" s="15">
        <v>2</v>
      </c>
      <c r="F15" s="15">
        <v>17</v>
      </c>
      <c r="G15" s="2" t="s">
        <v>183</v>
      </c>
      <c r="H15" s="31">
        <v>4.5</v>
      </c>
      <c r="I15" s="31">
        <v>14.3</v>
      </c>
      <c r="J15" s="31">
        <v>6.2</v>
      </c>
      <c r="K15" s="31">
        <v>6</v>
      </c>
      <c r="L15" s="31">
        <v>3</v>
      </c>
      <c r="M15" s="32">
        <v>3</v>
      </c>
      <c r="N15" s="30">
        <v>4</v>
      </c>
      <c r="O15" s="30">
        <f t="shared" si="0"/>
        <v>41</v>
      </c>
      <c r="P15" s="19">
        <v>4</v>
      </c>
      <c r="Q15" s="27"/>
    </row>
    <row r="16" spans="1:16" ht="32.25" customHeight="1">
      <c r="A16" s="2">
        <v>5</v>
      </c>
      <c r="B16" s="4" t="s">
        <v>43</v>
      </c>
      <c r="C16" s="2" t="s">
        <v>130</v>
      </c>
      <c r="D16" s="5" t="s">
        <v>44</v>
      </c>
      <c r="E16" s="2">
        <v>2</v>
      </c>
      <c r="F16" s="2">
        <v>8</v>
      </c>
      <c r="G16" s="5" t="s">
        <v>182</v>
      </c>
      <c r="H16" s="30">
        <v>5.7</v>
      </c>
      <c r="I16" s="30">
        <v>8</v>
      </c>
      <c r="J16" s="30">
        <v>5</v>
      </c>
      <c r="K16" s="30">
        <v>4</v>
      </c>
      <c r="L16" s="30">
        <f>9/3</f>
        <v>3</v>
      </c>
      <c r="M16" s="30">
        <v>8.6</v>
      </c>
      <c r="N16" s="30">
        <v>4.3</v>
      </c>
      <c r="O16" s="30">
        <f t="shared" si="0"/>
        <v>38.599999999999994</v>
      </c>
      <c r="P16" s="19">
        <v>5</v>
      </c>
    </row>
    <row r="17" spans="1:16" ht="36.75" customHeight="1">
      <c r="A17" s="2">
        <v>6</v>
      </c>
      <c r="B17" s="2" t="s">
        <v>124</v>
      </c>
      <c r="C17" s="2" t="s">
        <v>125</v>
      </c>
      <c r="D17" s="2" t="s">
        <v>126</v>
      </c>
      <c r="E17" s="15">
        <v>2</v>
      </c>
      <c r="F17" s="15">
        <v>11</v>
      </c>
      <c r="G17" s="5" t="s">
        <v>184</v>
      </c>
      <c r="H17" s="30">
        <v>4.2</v>
      </c>
      <c r="I17" s="30">
        <v>7.5</v>
      </c>
      <c r="J17" s="30">
        <v>3</v>
      </c>
      <c r="K17" s="30">
        <v>3.5</v>
      </c>
      <c r="L17" s="30">
        <f>9/3</f>
        <v>3</v>
      </c>
      <c r="M17" s="30">
        <v>3</v>
      </c>
      <c r="N17" s="30">
        <v>2.5</v>
      </c>
      <c r="O17" s="30">
        <f t="shared" si="0"/>
        <v>26.7</v>
      </c>
      <c r="P17" s="19">
        <v>6</v>
      </c>
    </row>
    <row r="18" spans="1:16" ht="36.75" customHeight="1">
      <c r="A18" s="2">
        <v>7</v>
      </c>
      <c r="B18" s="2" t="s">
        <v>127</v>
      </c>
      <c r="C18" s="2" t="s">
        <v>128</v>
      </c>
      <c r="D18" s="2" t="s">
        <v>129</v>
      </c>
      <c r="E18" s="15">
        <v>2</v>
      </c>
      <c r="F18" s="15">
        <v>15</v>
      </c>
      <c r="G18" s="5" t="s">
        <v>185</v>
      </c>
      <c r="H18" s="30">
        <v>5.3</v>
      </c>
      <c r="I18" s="30">
        <v>7.5</v>
      </c>
      <c r="J18" s="30">
        <v>3</v>
      </c>
      <c r="K18" s="30">
        <v>3</v>
      </c>
      <c r="L18" s="30">
        <f>9/3</f>
        <v>3</v>
      </c>
      <c r="M18" s="30">
        <v>2</v>
      </c>
      <c r="N18" s="30">
        <v>2.5</v>
      </c>
      <c r="O18" s="30">
        <f t="shared" si="0"/>
        <v>26.3</v>
      </c>
      <c r="P18" s="19">
        <v>7</v>
      </c>
    </row>
    <row r="19" spans="1:16" ht="31.5" customHeight="1">
      <c r="A19" s="2">
        <v>8</v>
      </c>
      <c r="B19" s="4" t="s">
        <v>147</v>
      </c>
      <c r="C19" s="2" t="s">
        <v>148</v>
      </c>
      <c r="D19" s="5" t="s">
        <v>129</v>
      </c>
      <c r="E19" s="2">
        <v>2</v>
      </c>
      <c r="F19" s="2">
        <v>15</v>
      </c>
      <c r="G19" s="5" t="s">
        <v>177</v>
      </c>
      <c r="H19" s="30">
        <v>5.3</v>
      </c>
      <c r="I19" s="30">
        <v>6.7</v>
      </c>
      <c r="J19" s="30">
        <v>1.6</v>
      </c>
      <c r="K19" s="30">
        <f>12/3</f>
        <v>4</v>
      </c>
      <c r="L19" s="30">
        <v>3</v>
      </c>
      <c r="M19" s="30">
        <v>5.6</v>
      </c>
      <c r="N19" s="30">
        <v>2.7</v>
      </c>
      <c r="O19" s="30">
        <f t="shared" si="0"/>
        <v>28.900000000000002</v>
      </c>
      <c r="P19" s="19">
        <v>8</v>
      </c>
    </row>
    <row r="20" spans="1:16" ht="36.75" customHeight="1">
      <c r="A20" s="2">
        <v>9</v>
      </c>
      <c r="B20" s="2" t="s">
        <v>54</v>
      </c>
      <c r="C20" s="2" t="s">
        <v>150</v>
      </c>
      <c r="D20" s="2" t="s">
        <v>57</v>
      </c>
      <c r="E20" s="15">
        <v>3</v>
      </c>
      <c r="F20" s="15">
        <v>10</v>
      </c>
      <c r="G20" s="5" t="s">
        <v>177</v>
      </c>
      <c r="H20" s="30">
        <v>5</v>
      </c>
      <c r="I20" s="30">
        <v>8</v>
      </c>
      <c r="J20" s="30">
        <v>2.3</v>
      </c>
      <c r="K20" s="30">
        <v>3</v>
      </c>
      <c r="L20" s="30">
        <f>9/3</f>
        <v>3</v>
      </c>
      <c r="M20" s="30">
        <v>2</v>
      </c>
      <c r="N20" s="30">
        <v>2.5</v>
      </c>
      <c r="O20" s="30">
        <f t="shared" si="0"/>
        <v>25.8</v>
      </c>
      <c r="P20" s="19">
        <v>9</v>
      </c>
    </row>
    <row r="21" spans="1:16" ht="36.75" customHeight="1">
      <c r="A21" s="2">
        <v>10</v>
      </c>
      <c r="B21" s="2" t="s">
        <v>131</v>
      </c>
      <c r="C21" s="2" t="s">
        <v>22</v>
      </c>
      <c r="D21" s="2" t="s">
        <v>23</v>
      </c>
      <c r="E21" s="15">
        <v>2</v>
      </c>
      <c r="F21" s="15">
        <v>10</v>
      </c>
      <c r="G21" s="5" t="s">
        <v>186</v>
      </c>
      <c r="H21" s="30">
        <v>3.7</v>
      </c>
      <c r="I21" s="30">
        <v>6.5</v>
      </c>
      <c r="J21" s="30">
        <v>2.5</v>
      </c>
      <c r="K21" s="30">
        <v>2.7</v>
      </c>
      <c r="L21" s="30">
        <v>2.5</v>
      </c>
      <c r="M21" s="30">
        <v>1</v>
      </c>
      <c r="N21" s="30">
        <v>2.5</v>
      </c>
      <c r="O21" s="30">
        <f t="shared" si="0"/>
        <v>21.4</v>
      </c>
      <c r="P21" s="19">
        <v>10</v>
      </c>
    </row>
    <row r="22" spans="1:16" ht="40.5" customHeight="1">
      <c r="A22" s="2">
        <v>11</v>
      </c>
      <c r="B22" s="2" t="s">
        <v>134</v>
      </c>
      <c r="C22" s="2" t="s">
        <v>135</v>
      </c>
      <c r="D22" s="2" t="s">
        <v>16</v>
      </c>
      <c r="E22" s="15">
        <v>2</v>
      </c>
      <c r="F22" s="15">
        <v>13</v>
      </c>
      <c r="G22" s="5" t="s">
        <v>187</v>
      </c>
      <c r="H22" s="30">
        <v>3.5</v>
      </c>
      <c r="I22" s="30">
        <v>5</v>
      </c>
      <c r="J22" s="30">
        <v>2.5</v>
      </c>
      <c r="K22" s="30">
        <v>4</v>
      </c>
      <c r="L22" s="30">
        <v>2.5</v>
      </c>
      <c r="M22" s="30">
        <v>1</v>
      </c>
      <c r="N22" s="30">
        <v>1.5</v>
      </c>
      <c r="O22" s="30">
        <f t="shared" si="0"/>
        <v>20</v>
      </c>
      <c r="P22" s="19">
        <v>11</v>
      </c>
    </row>
    <row r="23" spans="1:16" ht="39" customHeight="1">
      <c r="A23" s="2">
        <v>12</v>
      </c>
      <c r="B23" s="4" t="s">
        <v>145</v>
      </c>
      <c r="C23" s="2" t="s">
        <v>141</v>
      </c>
      <c r="D23" s="5" t="s">
        <v>146</v>
      </c>
      <c r="E23" s="2">
        <v>2</v>
      </c>
      <c r="F23" s="2">
        <v>15</v>
      </c>
      <c r="G23" s="5" t="s">
        <v>176</v>
      </c>
      <c r="H23" s="30">
        <v>3</v>
      </c>
      <c r="I23" s="30">
        <v>4.2</v>
      </c>
      <c r="J23" s="30">
        <v>2.3</v>
      </c>
      <c r="K23" s="30">
        <v>4.5</v>
      </c>
      <c r="L23" s="30">
        <v>1</v>
      </c>
      <c r="M23" s="30">
        <v>2</v>
      </c>
      <c r="N23" s="30">
        <v>2</v>
      </c>
      <c r="O23" s="30">
        <f t="shared" si="0"/>
        <v>19</v>
      </c>
      <c r="P23" s="19">
        <v>12</v>
      </c>
    </row>
    <row r="24" spans="1:16" ht="39" customHeight="1">
      <c r="A24" s="2">
        <v>13</v>
      </c>
      <c r="B24" s="2" t="s">
        <v>136</v>
      </c>
      <c r="C24" s="2" t="s">
        <v>137</v>
      </c>
      <c r="D24" s="2" t="s">
        <v>18</v>
      </c>
      <c r="E24" s="15">
        <v>4</v>
      </c>
      <c r="F24" s="15">
        <v>12</v>
      </c>
      <c r="G24" s="5" t="s">
        <v>188</v>
      </c>
      <c r="H24" s="30">
        <v>3</v>
      </c>
      <c r="I24" s="30">
        <v>3</v>
      </c>
      <c r="J24" s="30">
        <v>2.3</v>
      </c>
      <c r="K24" s="30">
        <v>5</v>
      </c>
      <c r="L24" s="30">
        <v>1.2</v>
      </c>
      <c r="M24" s="30">
        <v>1</v>
      </c>
      <c r="N24" s="30">
        <v>1</v>
      </c>
      <c r="O24" s="30">
        <f t="shared" si="0"/>
        <v>16.5</v>
      </c>
      <c r="P24" s="19">
        <v>13</v>
      </c>
    </row>
    <row r="25" spans="1:16" ht="42" customHeight="1">
      <c r="A25" s="2">
        <v>14</v>
      </c>
      <c r="B25" s="4" t="s">
        <v>140</v>
      </c>
      <c r="C25" s="2" t="s">
        <v>141</v>
      </c>
      <c r="D25" s="5" t="s">
        <v>146</v>
      </c>
      <c r="E25" s="2">
        <v>2</v>
      </c>
      <c r="F25" s="2">
        <v>14</v>
      </c>
      <c r="G25" s="5" t="s">
        <v>180</v>
      </c>
      <c r="H25" s="30">
        <v>2.3</v>
      </c>
      <c r="I25" s="30">
        <v>3.5</v>
      </c>
      <c r="J25" s="30">
        <v>1.5</v>
      </c>
      <c r="K25" s="30">
        <v>3</v>
      </c>
      <c r="L25" s="30">
        <v>0.5</v>
      </c>
      <c r="M25" s="30">
        <v>1</v>
      </c>
      <c r="N25" s="30">
        <v>1</v>
      </c>
      <c r="O25" s="30">
        <f t="shared" si="0"/>
        <v>12.8</v>
      </c>
      <c r="P25" s="21">
        <v>14</v>
      </c>
    </row>
    <row r="26" spans="1:16" ht="42" customHeight="1">
      <c r="A26" s="2">
        <v>15</v>
      </c>
      <c r="B26" s="2" t="s">
        <v>132</v>
      </c>
      <c r="C26" s="2" t="s">
        <v>133</v>
      </c>
      <c r="D26" s="2" t="s">
        <v>18</v>
      </c>
      <c r="E26" s="15">
        <v>2</v>
      </c>
      <c r="F26" s="15">
        <v>13</v>
      </c>
      <c r="G26" s="5" t="s">
        <v>189</v>
      </c>
      <c r="H26" s="30">
        <v>1</v>
      </c>
      <c r="I26" s="30">
        <v>0.5</v>
      </c>
      <c r="J26" s="30">
        <v>1.5</v>
      </c>
      <c r="K26" s="30">
        <v>2.3</v>
      </c>
      <c r="L26" s="30">
        <v>0.5</v>
      </c>
      <c r="M26" s="30">
        <v>0.5</v>
      </c>
      <c r="N26" s="30">
        <v>1</v>
      </c>
      <c r="O26" s="30">
        <f t="shared" si="0"/>
        <v>7.3</v>
      </c>
      <c r="P26" s="21">
        <v>15</v>
      </c>
    </row>
    <row r="27" spans="1:16" ht="42" customHeight="1">
      <c r="A27" s="2">
        <v>16</v>
      </c>
      <c r="B27" s="2" t="s">
        <v>138</v>
      </c>
      <c r="C27" s="2" t="s">
        <v>139</v>
      </c>
      <c r="D27" s="2" t="s">
        <v>18</v>
      </c>
      <c r="E27" s="15">
        <v>1</v>
      </c>
      <c r="F27" s="15">
        <v>12</v>
      </c>
      <c r="G27" s="5" t="s">
        <v>190</v>
      </c>
      <c r="H27" s="30">
        <v>1.5</v>
      </c>
      <c r="I27" s="30">
        <v>0.5</v>
      </c>
      <c r="J27" s="30">
        <v>0.5</v>
      </c>
      <c r="K27" s="30">
        <v>1</v>
      </c>
      <c r="L27" s="30">
        <v>1</v>
      </c>
      <c r="M27" s="30">
        <v>0.3</v>
      </c>
      <c r="N27" s="30">
        <v>1</v>
      </c>
      <c r="O27" s="30">
        <f t="shared" si="0"/>
        <v>5.8</v>
      </c>
      <c r="P27" s="21">
        <v>16</v>
      </c>
    </row>
    <row r="28" spans="1:16" ht="37.5" customHeight="1">
      <c r="A28" s="2">
        <v>17</v>
      </c>
      <c r="B28" s="4" t="s">
        <v>151</v>
      </c>
      <c r="C28" s="2" t="s">
        <v>152</v>
      </c>
      <c r="D28" s="5" t="s">
        <v>126</v>
      </c>
      <c r="E28" s="2">
        <v>1</v>
      </c>
      <c r="F28" s="2">
        <v>8</v>
      </c>
      <c r="G28" s="5" t="s">
        <v>181</v>
      </c>
      <c r="H28" s="30">
        <v>1</v>
      </c>
      <c r="I28" s="30">
        <v>0.6</v>
      </c>
      <c r="J28" s="30">
        <v>1</v>
      </c>
      <c r="K28" s="30">
        <v>1</v>
      </c>
      <c r="L28" s="30">
        <v>1</v>
      </c>
      <c r="M28" s="30">
        <v>0</v>
      </c>
      <c r="N28" s="30">
        <v>1</v>
      </c>
      <c r="O28" s="30">
        <f t="shared" si="0"/>
        <v>5.6</v>
      </c>
      <c r="P28" s="19">
        <v>17</v>
      </c>
    </row>
    <row r="29" spans="1:16" ht="21" customHeight="1">
      <c r="A29" s="14"/>
      <c r="B29" s="28"/>
      <c r="C29" s="14"/>
      <c r="D29" s="29"/>
      <c r="E29" s="14">
        <f>SUM(E12:E28)</f>
        <v>35</v>
      </c>
      <c r="F29" s="14">
        <f>SUM(F12:F28)</f>
        <v>195</v>
      </c>
      <c r="G29" s="29"/>
      <c r="H29" s="25"/>
      <c r="I29" s="25"/>
      <c r="J29" s="25"/>
      <c r="K29" s="25"/>
      <c r="L29" s="25"/>
      <c r="M29" s="25"/>
      <c r="N29" s="25"/>
      <c r="O29" s="25"/>
      <c r="P29" s="26"/>
    </row>
    <row r="30" spans="2:15" ht="12.75">
      <c r="B30" s="35" t="s">
        <v>30</v>
      </c>
      <c r="C30" s="35"/>
      <c r="D30" s="35" t="s">
        <v>191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ht="12.75">
      <c r="A31" s="10"/>
    </row>
    <row r="32" spans="2:17" ht="12.75">
      <c r="B32" s="51" t="s">
        <v>170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2:16" ht="12.75">
      <c r="B33" s="51" t="s">
        <v>171</v>
      </c>
      <c r="C33" s="51"/>
      <c r="D33" s="51"/>
      <c r="E33" s="51"/>
      <c r="F33" s="51"/>
      <c r="G33" s="51"/>
      <c r="H33" s="51"/>
      <c r="I33" s="51"/>
      <c r="J33" s="51"/>
      <c r="K33" s="51"/>
      <c r="L33" s="35" t="s">
        <v>173</v>
      </c>
      <c r="M33" s="35"/>
      <c r="N33" s="35"/>
      <c r="O33" s="35"/>
      <c r="P33" s="35"/>
    </row>
  </sheetData>
  <mergeCells count="29">
    <mergeCell ref="B32:Q32"/>
    <mergeCell ref="B33:K33"/>
    <mergeCell ref="L33:P33"/>
    <mergeCell ref="A1:P1"/>
    <mergeCell ref="A2:P2"/>
    <mergeCell ref="D7:D11"/>
    <mergeCell ref="H8:H11"/>
    <mergeCell ref="F8:F11"/>
    <mergeCell ref="B3:Q3"/>
    <mergeCell ref="A7:A11"/>
    <mergeCell ref="A4:P4"/>
    <mergeCell ref="A5:P5"/>
    <mergeCell ref="A6:P6"/>
    <mergeCell ref="E7:F7"/>
    <mergeCell ref="H7:N7"/>
    <mergeCell ref="P7:P11"/>
    <mergeCell ref="O7:O11"/>
    <mergeCell ref="N8:N11"/>
    <mergeCell ref="K8:K11"/>
    <mergeCell ref="I8:I11"/>
    <mergeCell ref="B30:C30"/>
    <mergeCell ref="B7:B11"/>
    <mergeCell ref="L8:L11"/>
    <mergeCell ref="M8:M11"/>
    <mergeCell ref="G7:G11"/>
    <mergeCell ref="D30:O30"/>
    <mergeCell ref="C7:C11"/>
    <mergeCell ref="E8:E11"/>
    <mergeCell ref="J8:J1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SheetLayoutView="100" workbookViewId="0" topLeftCell="A1">
      <selection activeCell="S19" sqref="S19"/>
    </sheetView>
  </sheetViews>
  <sheetFormatPr defaultColWidth="9.00390625" defaultRowHeight="12.75"/>
  <cols>
    <col min="1" max="1" width="3.375" style="1" customWidth="1"/>
    <col min="2" max="2" width="14.875" style="1" customWidth="1"/>
    <col min="3" max="3" width="17.875" style="1" customWidth="1"/>
    <col min="4" max="4" width="19.75390625" style="1" customWidth="1"/>
    <col min="5" max="5" width="5.25390625" style="1" customWidth="1"/>
    <col min="6" max="6" width="6.25390625" style="1" customWidth="1"/>
    <col min="7" max="7" width="10.875" style="1" bestFit="1" customWidth="1"/>
    <col min="8" max="8" width="5.625" style="1" customWidth="1"/>
    <col min="9" max="10" width="6.00390625" style="1" customWidth="1"/>
    <col min="11" max="11" width="6.875" style="1" customWidth="1"/>
    <col min="12" max="12" width="5.625" style="1" customWidth="1"/>
    <col min="13" max="13" width="5.25390625" style="1" customWidth="1"/>
    <col min="14" max="14" width="5.375" style="1" customWidth="1"/>
    <col min="15" max="15" width="4.25390625" style="1" customWidth="1"/>
    <col min="16" max="16384" width="9.125" style="1" customWidth="1"/>
  </cols>
  <sheetData>
    <row r="1" spans="1:16" ht="12" customHeight="1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2" customHeight="1">
      <c r="A2" s="35" t="s">
        <v>62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2" customHeight="1">
      <c r="A3" s="35" t="s">
        <v>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ht="12" customHeight="1"/>
    <row r="5" spans="1:16" ht="12.75" customHeight="1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2.75" customHeight="1">
      <c r="A6" s="43" t="s">
        <v>172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5" ht="18.75" customHeight="1">
      <c r="A7" s="52" t="s">
        <v>21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ht="12.75">
      <c r="A8" s="36" t="s">
        <v>0</v>
      </c>
      <c r="B8" s="36" t="s">
        <v>14</v>
      </c>
      <c r="C8" s="39" t="s">
        <v>15</v>
      </c>
      <c r="D8" s="36" t="s">
        <v>67</v>
      </c>
      <c r="E8" s="36" t="s">
        <v>1</v>
      </c>
      <c r="F8" s="36"/>
      <c r="G8" s="36" t="s">
        <v>4</v>
      </c>
      <c r="H8" s="36" t="s">
        <v>13</v>
      </c>
      <c r="I8" s="36"/>
      <c r="J8" s="36"/>
      <c r="K8" s="36"/>
      <c r="L8" s="36"/>
      <c r="M8" s="36"/>
      <c r="N8" s="38" t="s">
        <v>11</v>
      </c>
      <c r="O8" s="53" t="s">
        <v>12</v>
      </c>
    </row>
    <row r="9" spans="1:15" ht="12.75" customHeight="1">
      <c r="A9" s="36"/>
      <c r="B9" s="36"/>
      <c r="C9" s="40"/>
      <c r="D9" s="36"/>
      <c r="E9" s="36" t="s">
        <v>2</v>
      </c>
      <c r="F9" s="36" t="s">
        <v>3</v>
      </c>
      <c r="G9" s="36"/>
      <c r="H9" s="37" t="s">
        <v>25</v>
      </c>
      <c r="I9" s="37" t="s">
        <v>24</v>
      </c>
      <c r="J9" s="37" t="s">
        <v>26</v>
      </c>
      <c r="K9" s="37" t="s">
        <v>27</v>
      </c>
      <c r="L9" s="37" t="s">
        <v>28</v>
      </c>
      <c r="M9" s="37" t="s">
        <v>10</v>
      </c>
      <c r="N9" s="38"/>
      <c r="O9" s="53"/>
    </row>
    <row r="10" spans="1:15" ht="12.75">
      <c r="A10" s="36"/>
      <c r="B10" s="36"/>
      <c r="C10" s="40"/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8"/>
      <c r="O10" s="53"/>
    </row>
    <row r="11" spans="1:15" ht="17.25" customHeight="1">
      <c r="A11" s="36"/>
      <c r="B11" s="36"/>
      <c r="C11" s="40"/>
      <c r="D11" s="36"/>
      <c r="E11" s="36"/>
      <c r="F11" s="36"/>
      <c r="G11" s="36"/>
      <c r="H11" s="37"/>
      <c r="I11" s="37"/>
      <c r="J11" s="37"/>
      <c r="K11" s="37"/>
      <c r="L11" s="37"/>
      <c r="M11" s="37"/>
      <c r="N11" s="38"/>
      <c r="O11" s="53"/>
    </row>
    <row r="12" spans="1:15" ht="27.75" customHeight="1">
      <c r="A12" s="36"/>
      <c r="B12" s="36"/>
      <c r="C12" s="41"/>
      <c r="D12" s="36"/>
      <c r="E12" s="36"/>
      <c r="F12" s="36"/>
      <c r="G12" s="36"/>
      <c r="H12" s="38"/>
      <c r="I12" s="38"/>
      <c r="J12" s="38"/>
      <c r="K12" s="38"/>
      <c r="L12" s="38"/>
      <c r="M12" s="38"/>
      <c r="N12" s="38"/>
      <c r="O12" s="53"/>
    </row>
    <row r="13" spans="1:15" ht="27.75" customHeight="1">
      <c r="A13" s="2">
        <v>1</v>
      </c>
      <c r="B13" s="2" t="s">
        <v>48</v>
      </c>
      <c r="C13" s="2" t="s">
        <v>42</v>
      </c>
      <c r="D13" s="2" t="s">
        <v>16</v>
      </c>
      <c r="E13" s="2">
        <v>10</v>
      </c>
      <c r="F13" s="2">
        <v>173</v>
      </c>
      <c r="G13" s="11" t="s">
        <v>168</v>
      </c>
      <c r="H13" s="6">
        <v>12.5</v>
      </c>
      <c r="I13" s="6">
        <v>14</v>
      </c>
      <c r="J13" s="6">
        <v>13</v>
      </c>
      <c r="K13" s="6">
        <v>2</v>
      </c>
      <c r="L13" s="6">
        <v>10</v>
      </c>
      <c r="M13" s="6">
        <f>30/3</f>
        <v>10</v>
      </c>
      <c r="N13" s="6">
        <f aca="true" t="shared" si="0" ref="N13:N18">H13+I13+J13+K13+L13+M13</f>
        <v>61.5</v>
      </c>
      <c r="O13" s="12">
        <v>1</v>
      </c>
    </row>
    <row r="14" spans="1:15" ht="40.5" customHeight="1">
      <c r="A14" s="2">
        <v>2</v>
      </c>
      <c r="B14" s="2" t="s">
        <v>159</v>
      </c>
      <c r="C14" s="2" t="s">
        <v>160</v>
      </c>
      <c r="D14" s="2" t="s">
        <v>126</v>
      </c>
      <c r="E14" s="2">
        <v>1</v>
      </c>
      <c r="F14" s="2">
        <v>12</v>
      </c>
      <c r="G14" s="11" t="s">
        <v>161</v>
      </c>
      <c r="H14" s="6">
        <v>11.6</v>
      </c>
      <c r="I14" s="6">
        <v>15</v>
      </c>
      <c r="J14" s="6">
        <v>10</v>
      </c>
      <c r="K14" s="6">
        <v>3</v>
      </c>
      <c r="L14" s="6">
        <v>8.6</v>
      </c>
      <c r="M14" s="6">
        <v>7</v>
      </c>
      <c r="N14" s="6">
        <f t="shared" si="0"/>
        <v>55.2</v>
      </c>
      <c r="O14" s="12">
        <v>2</v>
      </c>
    </row>
    <row r="15" spans="1:15" ht="40.5" customHeight="1">
      <c r="A15" s="2">
        <v>3</v>
      </c>
      <c r="B15" s="2" t="s">
        <v>165</v>
      </c>
      <c r="C15" s="2" t="s">
        <v>166</v>
      </c>
      <c r="D15" s="2" t="s">
        <v>16</v>
      </c>
      <c r="E15" s="2">
        <v>4</v>
      </c>
      <c r="F15" s="2">
        <v>13</v>
      </c>
      <c r="G15" s="2" t="s">
        <v>167</v>
      </c>
      <c r="H15" s="6">
        <f>24/3</f>
        <v>8</v>
      </c>
      <c r="I15" s="6">
        <f>26/3</f>
        <v>8.666666666666666</v>
      </c>
      <c r="J15" s="6">
        <f>44/3</f>
        <v>14.666666666666666</v>
      </c>
      <c r="K15" s="6">
        <f>9/3</f>
        <v>3</v>
      </c>
      <c r="L15" s="6">
        <f>21/3</f>
        <v>7</v>
      </c>
      <c r="M15" s="6">
        <f>16/3</f>
        <v>5.333333333333333</v>
      </c>
      <c r="N15" s="6">
        <f t="shared" si="0"/>
        <v>46.666666666666664</v>
      </c>
      <c r="O15" s="12">
        <v>3</v>
      </c>
    </row>
    <row r="16" spans="1:15" ht="27.75" customHeight="1">
      <c r="A16" s="2">
        <v>4</v>
      </c>
      <c r="B16" s="2" t="s">
        <v>153</v>
      </c>
      <c r="C16" s="2" t="s">
        <v>154</v>
      </c>
      <c r="D16" s="2" t="s">
        <v>16</v>
      </c>
      <c r="E16" s="2">
        <v>8</v>
      </c>
      <c r="F16" s="2">
        <v>72</v>
      </c>
      <c r="G16" s="2" t="s">
        <v>155</v>
      </c>
      <c r="H16" s="6">
        <f>18/3</f>
        <v>6</v>
      </c>
      <c r="I16" s="6">
        <f>29/3</f>
        <v>9.666666666666666</v>
      </c>
      <c r="J16" s="6">
        <f>38/3</f>
        <v>12.666666666666666</v>
      </c>
      <c r="K16" s="6">
        <f>10/3</f>
        <v>3.3333333333333335</v>
      </c>
      <c r="L16" s="6">
        <f>27/3</f>
        <v>9</v>
      </c>
      <c r="M16" s="6">
        <f>9/3</f>
        <v>3</v>
      </c>
      <c r="N16" s="6">
        <f t="shared" si="0"/>
        <v>43.666666666666664</v>
      </c>
      <c r="O16" s="12">
        <v>4</v>
      </c>
    </row>
    <row r="17" spans="1:15" ht="38.25" customHeight="1">
      <c r="A17" s="2">
        <v>5</v>
      </c>
      <c r="B17" s="2" t="s">
        <v>162</v>
      </c>
      <c r="C17" s="2" t="s">
        <v>163</v>
      </c>
      <c r="D17" s="2" t="s">
        <v>17</v>
      </c>
      <c r="E17" s="2">
        <v>2</v>
      </c>
      <c r="F17" s="2">
        <v>8</v>
      </c>
      <c r="G17" s="11" t="s">
        <v>164</v>
      </c>
      <c r="H17" s="6">
        <f>23/3</f>
        <v>7.666666666666667</v>
      </c>
      <c r="I17" s="6">
        <f>26/3</f>
        <v>8.666666666666666</v>
      </c>
      <c r="J17" s="6">
        <f>35/3</f>
        <v>11.666666666666666</v>
      </c>
      <c r="K17" s="6">
        <f>7/3</f>
        <v>2.3333333333333335</v>
      </c>
      <c r="L17" s="6">
        <f>21/3</f>
        <v>7</v>
      </c>
      <c r="M17" s="6">
        <f>12/3</f>
        <v>4</v>
      </c>
      <c r="N17" s="6">
        <f t="shared" si="0"/>
        <v>41.33333333333333</v>
      </c>
      <c r="O17" s="12">
        <v>5</v>
      </c>
    </row>
    <row r="18" spans="1:15" ht="38.25" customHeight="1">
      <c r="A18" s="2">
        <v>6</v>
      </c>
      <c r="B18" s="2" t="s">
        <v>156</v>
      </c>
      <c r="C18" s="2" t="s">
        <v>157</v>
      </c>
      <c r="D18" s="2" t="s">
        <v>16</v>
      </c>
      <c r="E18" s="2">
        <v>2</v>
      </c>
      <c r="F18" s="2">
        <v>10</v>
      </c>
      <c r="G18" s="11" t="s">
        <v>158</v>
      </c>
      <c r="H18" s="6">
        <v>5.2</v>
      </c>
      <c r="I18" s="6">
        <v>3.3</v>
      </c>
      <c r="J18" s="6">
        <v>5.6</v>
      </c>
      <c r="K18" s="6">
        <v>1.3</v>
      </c>
      <c r="L18" s="6">
        <v>3</v>
      </c>
      <c r="M18" s="6">
        <v>3</v>
      </c>
      <c r="N18" s="6">
        <f t="shared" si="0"/>
        <v>21.4</v>
      </c>
      <c r="O18" s="2">
        <v>6</v>
      </c>
    </row>
    <row r="19" spans="5:7" ht="12.75">
      <c r="E19" s="1">
        <f>SUM(E13:E18)</f>
        <v>27</v>
      </c>
      <c r="F19" s="1">
        <f>SUM(F13:F18)</f>
        <v>288</v>
      </c>
      <c r="G19" s="8"/>
    </row>
    <row r="20" spans="2:14" ht="17.25" customHeight="1">
      <c r="B20" s="1" t="s">
        <v>30</v>
      </c>
      <c r="C20" s="35" t="s">
        <v>169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3:17" ht="15" customHeight="1"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6" ht="15" customHeight="1">
      <c r="A22" s="51" t="s">
        <v>170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5" ht="12.75">
      <c r="A23" s="51" t="s">
        <v>171</v>
      </c>
      <c r="B23" s="51"/>
      <c r="C23" s="51"/>
      <c r="D23" s="51"/>
      <c r="E23" s="51"/>
      <c r="F23" s="51"/>
      <c r="G23" s="51"/>
      <c r="H23" s="51"/>
      <c r="I23" s="51"/>
      <c r="J23" s="51"/>
      <c r="K23" s="35" t="s">
        <v>173</v>
      </c>
      <c r="L23" s="35"/>
      <c r="M23" s="35"/>
      <c r="N23" s="35"/>
      <c r="O23" s="35"/>
    </row>
  </sheetData>
  <mergeCells count="28">
    <mergeCell ref="C21:Q21"/>
    <mergeCell ref="A22:P22"/>
    <mergeCell ref="A6:P6"/>
    <mergeCell ref="A7:O7"/>
    <mergeCell ref="O8:O12"/>
    <mergeCell ref="E9:E12"/>
    <mergeCell ref="F9:F12"/>
    <mergeCell ref="H8:M8"/>
    <mergeCell ref="N8:N12"/>
    <mergeCell ref="E8:F8"/>
    <mergeCell ref="A1:P1"/>
    <mergeCell ref="A3:P3"/>
    <mergeCell ref="A2:P2"/>
    <mergeCell ref="A5:P5"/>
    <mergeCell ref="H9:H12"/>
    <mergeCell ref="I9:I12"/>
    <mergeCell ref="J9:J12"/>
    <mergeCell ref="K9:K12"/>
    <mergeCell ref="A23:J23"/>
    <mergeCell ref="K23:O23"/>
    <mergeCell ref="A8:A12"/>
    <mergeCell ref="B8:B12"/>
    <mergeCell ref="C8:C12"/>
    <mergeCell ref="D8:D12"/>
    <mergeCell ref="L9:L12"/>
    <mergeCell ref="M9:M12"/>
    <mergeCell ref="C20:N20"/>
    <mergeCell ref="G8:G1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5" zoomScaleNormal="75" workbookViewId="0" topLeftCell="A1">
      <selection activeCell="R17" sqref="R17"/>
    </sheetView>
  </sheetViews>
  <sheetFormatPr defaultColWidth="9.00390625" defaultRowHeight="12.75"/>
  <cols>
    <col min="1" max="1" width="3.375" style="1" customWidth="1"/>
    <col min="2" max="2" width="15.375" style="1" customWidth="1"/>
    <col min="3" max="3" width="23.25390625" style="1" customWidth="1"/>
    <col min="4" max="4" width="17.00390625" style="1" customWidth="1"/>
    <col min="5" max="5" width="5.25390625" style="1" customWidth="1"/>
    <col min="6" max="6" width="5.75390625" style="1" customWidth="1"/>
    <col min="7" max="7" width="10.125" style="1" customWidth="1"/>
    <col min="8" max="8" width="15.00390625" style="1" customWidth="1"/>
    <col min="9" max="10" width="4.875" style="1" customWidth="1"/>
    <col min="11" max="11" width="6.375" style="1" customWidth="1"/>
    <col min="12" max="12" width="5.625" style="1" customWidth="1"/>
    <col min="13" max="13" width="5.125" style="1" customWidth="1"/>
    <col min="14" max="14" width="6.00390625" style="1" customWidth="1"/>
    <col min="15" max="15" width="9.125" style="9" customWidth="1"/>
    <col min="16" max="16384" width="9.125" style="1" customWidth="1"/>
  </cols>
  <sheetData>
    <row r="1" spans="1:16" ht="12" customHeight="1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7" ht="12" customHeight="1">
      <c r="B2" s="35" t="s">
        <v>62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6" ht="12" customHeight="1">
      <c r="A3" s="35" t="s">
        <v>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ht="12" customHeight="1">
      <c r="O4" s="1"/>
    </row>
    <row r="5" spans="1:16" ht="12.75" customHeight="1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2.75" customHeight="1">
      <c r="A6" s="43" t="s">
        <v>68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5" ht="16.5" customHeight="1">
      <c r="A7" s="33" t="s">
        <v>196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2.75">
      <c r="A8" s="36" t="s">
        <v>0</v>
      </c>
      <c r="B8" s="36" t="s">
        <v>14</v>
      </c>
      <c r="C8" s="39" t="s">
        <v>15</v>
      </c>
      <c r="D8" s="36" t="s">
        <v>67</v>
      </c>
      <c r="E8" s="36" t="s">
        <v>66</v>
      </c>
      <c r="F8" s="36"/>
      <c r="G8" s="39" t="s">
        <v>4</v>
      </c>
      <c r="H8" s="48" t="s">
        <v>56</v>
      </c>
      <c r="I8" s="36" t="s">
        <v>13</v>
      </c>
      <c r="J8" s="36"/>
      <c r="K8" s="36"/>
      <c r="L8" s="36"/>
      <c r="M8" s="36"/>
      <c r="N8" s="38" t="s">
        <v>11</v>
      </c>
      <c r="O8" s="34" t="s">
        <v>12</v>
      </c>
    </row>
    <row r="9" spans="1:15" ht="12.75" customHeight="1">
      <c r="A9" s="36"/>
      <c r="B9" s="36"/>
      <c r="C9" s="40"/>
      <c r="D9" s="36"/>
      <c r="E9" s="38" t="s">
        <v>2</v>
      </c>
      <c r="F9" s="38" t="s">
        <v>3</v>
      </c>
      <c r="G9" s="40"/>
      <c r="H9" s="49"/>
      <c r="I9" s="37" t="s">
        <v>32</v>
      </c>
      <c r="J9" s="37" t="s">
        <v>33</v>
      </c>
      <c r="K9" s="37" t="s">
        <v>34</v>
      </c>
      <c r="L9" s="37" t="s">
        <v>35</v>
      </c>
      <c r="M9" s="37" t="s">
        <v>36</v>
      </c>
      <c r="N9" s="38"/>
      <c r="O9" s="34"/>
    </row>
    <row r="10" spans="1:15" ht="12.75">
      <c r="A10" s="36"/>
      <c r="B10" s="36"/>
      <c r="C10" s="40"/>
      <c r="D10" s="36"/>
      <c r="E10" s="38"/>
      <c r="F10" s="38"/>
      <c r="G10" s="40"/>
      <c r="H10" s="49"/>
      <c r="I10" s="37"/>
      <c r="J10" s="37"/>
      <c r="K10" s="37"/>
      <c r="L10" s="37"/>
      <c r="M10" s="37"/>
      <c r="N10" s="38"/>
      <c r="O10" s="34"/>
    </row>
    <row r="11" spans="1:15" ht="33" customHeight="1">
      <c r="A11" s="36"/>
      <c r="B11" s="36"/>
      <c r="C11" s="40"/>
      <c r="D11" s="36"/>
      <c r="E11" s="38"/>
      <c r="F11" s="38"/>
      <c r="G11" s="40"/>
      <c r="H11" s="49"/>
      <c r="I11" s="37"/>
      <c r="J11" s="37"/>
      <c r="K11" s="37"/>
      <c r="L11" s="37"/>
      <c r="M11" s="37"/>
      <c r="N11" s="38"/>
      <c r="O11" s="34"/>
    </row>
    <row r="12" spans="1:15" ht="15" customHeight="1">
      <c r="A12" s="36"/>
      <c r="B12" s="36"/>
      <c r="C12" s="41"/>
      <c r="D12" s="36"/>
      <c r="E12" s="38"/>
      <c r="F12" s="38"/>
      <c r="G12" s="3"/>
      <c r="H12" s="50"/>
      <c r="I12" s="38"/>
      <c r="J12" s="38"/>
      <c r="K12" s="38"/>
      <c r="L12" s="38"/>
      <c r="M12" s="38"/>
      <c r="N12" s="38"/>
      <c r="O12" s="34"/>
    </row>
    <row r="13" spans="1:15" ht="58.5" customHeight="1">
      <c r="A13" s="2">
        <v>1</v>
      </c>
      <c r="B13" s="15" t="s">
        <v>72</v>
      </c>
      <c r="C13" s="15" t="s">
        <v>42</v>
      </c>
      <c r="D13" s="2" t="s">
        <v>16</v>
      </c>
      <c r="E13" s="15">
        <v>2</v>
      </c>
      <c r="F13" s="15">
        <v>9</v>
      </c>
      <c r="G13" s="15" t="s">
        <v>73</v>
      </c>
      <c r="H13" s="15" t="s">
        <v>71</v>
      </c>
      <c r="I13" s="13">
        <v>8.86</v>
      </c>
      <c r="J13" s="13">
        <v>0.21</v>
      </c>
      <c r="K13" s="13">
        <v>2.33</v>
      </c>
      <c r="L13" s="13">
        <v>0.71</v>
      </c>
      <c r="M13" s="13">
        <v>2.29</v>
      </c>
      <c r="N13" s="17">
        <f aca="true" t="shared" si="0" ref="N13:N30">I13+J13+K13+L13+M13</f>
        <v>14.399999999999999</v>
      </c>
      <c r="O13" s="19">
        <v>1</v>
      </c>
    </row>
    <row r="14" spans="1:15" ht="51.75" customHeight="1">
      <c r="A14" s="2">
        <v>2</v>
      </c>
      <c r="B14" s="15" t="s">
        <v>46</v>
      </c>
      <c r="C14" s="15" t="s">
        <v>47</v>
      </c>
      <c r="D14" s="2" t="s">
        <v>16</v>
      </c>
      <c r="E14" s="15">
        <v>2</v>
      </c>
      <c r="F14" s="15">
        <v>9</v>
      </c>
      <c r="G14" s="15" t="s">
        <v>74</v>
      </c>
      <c r="H14" s="15" t="s">
        <v>71</v>
      </c>
      <c r="I14" s="13">
        <v>8.77</v>
      </c>
      <c r="J14" s="13">
        <v>0.07</v>
      </c>
      <c r="K14" s="13">
        <v>2.43</v>
      </c>
      <c r="L14" s="13">
        <v>0.57</v>
      </c>
      <c r="M14" s="13">
        <v>2.14</v>
      </c>
      <c r="N14" s="17">
        <f t="shared" si="0"/>
        <v>13.98</v>
      </c>
      <c r="O14" s="19">
        <v>2</v>
      </c>
    </row>
    <row r="15" spans="1:15" ht="54.75" customHeight="1">
      <c r="A15" s="2">
        <v>3</v>
      </c>
      <c r="B15" s="15" t="s">
        <v>40</v>
      </c>
      <c r="C15" s="15" t="s">
        <v>69</v>
      </c>
      <c r="D15" s="2" t="s">
        <v>16</v>
      </c>
      <c r="E15" s="15">
        <v>3</v>
      </c>
      <c r="F15" s="15">
        <v>6</v>
      </c>
      <c r="G15" s="15" t="s">
        <v>70</v>
      </c>
      <c r="H15" s="15" t="s">
        <v>71</v>
      </c>
      <c r="I15" s="13">
        <v>8.5</v>
      </c>
      <c r="J15" s="13">
        <v>0.23</v>
      </c>
      <c r="K15" s="13">
        <v>2.66</v>
      </c>
      <c r="L15" s="13">
        <v>0.71</v>
      </c>
      <c r="M15" s="13">
        <v>1.29</v>
      </c>
      <c r="N15" s="17">
        <f t="shared" si="0"/>
        <v>13.39</v>
      </c>
      <c r="O15" s="20" t="s">
        <v>58</v>
      </c>
    </row>
    <row r="16" spans="1:15" ht="51.75" customHeight="1">
      <c r="A16" s="2">
        <v>4</v>
      </c>
      <c r="B16" s="15" t="s">
        <v>37</v>
      </c>
      <c r="C16" s="15" t="s">
        <v>38</v>
      </c>
      <c r="D16" s="2" t="s">
        <v>16</v>
      </c>
      <c r="E16" s="15">
        <v>3</v>
      </c>
      <c r="F16" s="15">
        <v>11</v>
      </c>
      <c r="G16" s="15" t="s">
        <v>98</v>
      </c>
      <c r="H16" s="15" t="s">
        <v>99</v>
      </c>
      <c r="I16" s="6">
        <v>8.32</v>
      </c>
      <c r="J16" s="6">
        <v>0.13</v>
      </c>
      <c r="K16" s="6">
        <v>2.7</v>
      </c>
      <c r="L16" s="6">
        <v>0.71</v>
      </c>
      <c r="M16" s="6">
        <v>1.25</v>
      </c>
      <c r="N16" s="17">
        <f>I16+J16+K16+L16+M16</f>
        <v>13.110000000000003</v>
      </c>
      <c r="O16" s="20" t="s">
        <v>59</v>
      </c>
    </row>
    <row r="17" spans="1:15" ht="51.75" customHeight="1">
      <c r="A17" s="2">
        <v>5</v>
      </c>
      <c r="B17" s="15" t="s">
        <v>100</v>
      </c>
      <c r="C17" s="15" t="s">
        <v>101</v>
      </c>
      <c r="D17" s="2" t="s">
        <v>16</v>
      </c>
      <c r="E17" s="15">
        <v>3</v>
      </c>
      <c r="F17" s="15">
        <v>9</v>
      </c>
      <c r="G17" s="15" t="s">
        <v>98</v>
      </c>
      <c r="H17" s="15" t="s">
        <v>99</v>
      </c>
      <c r="I17" s="6">
        <v>8.32</v>
      </c>
      <c r="J17" s="6">
        <v>0.13</v>
      </c>
      <c r="K17" s="6">
        <v>2.7</v>
      </c>
      <c r="L17" s="6">
        <v>0.71</v>
      </c>
      <c r="M17" s="6">
        <v>1.25</v>
      </c>
      <c r="N17" s="17">
        <f>I17+J17+K17+L17+M17</f>
        <v>13.110000000000003</v>
      </c>
      <c r="O17" s="20" t="s">
        <v>59</v>
      </c>
    </row>
    <row r="18" spans="1:15" ht="62.25" customHeight="1">
      <c r="A18" s="2">
        <v>6</v>
      </c>
      <c r="B18" s="15" t="s">
        <v>75</v>
      </c>
      <c r="C18" s="15" t="s">
        <v>76</v>
      </c>
      <c r="D18" s="2" t="s">
        <v>16</v>
      </c>
      <c r="E18" s="15">
        <v>2</v>
      </c>
      <c r="F18" s="15">
        <v>15</v>
      </c>
      <c r="G18" s="15" t="s">
        <v>77</v>
      </c>
      <c r="H18" s="15" t="s">
        <v>71</v>
      </c>
      <c r="I18" s="13">
        <v>8.6</v>
      </c>
      <c r="J18" s="13">
        <v>0.17</v>
      </c>
      <c r="K18" s="13">
        <v>1.91</v>
      </c>
      <c r="L18" s="13">
        <v>0.71</v>
      </c>
      <c r="M18" s="13">
        <v>1.71</v>
      </c>
      <c r="N18" s="17">
        <f t="shared" si="0"/>
        <v>13.100000000000001</v>
      </c>
      <c r="O18" s="20" t="s">
        <v>192</v>
      </c>
    </row>
    <row r="19" spans="1:15" ht="45" customHeight="1">
      <c r="A19" s="2">
        <v>7</v>
      </c>
      <c r="B19" s="15" t="s">
        <v>78</v>
      </c>
      <c r="C19" s="15" t="s">
        <v>79</v>
      </c>
      <c r="D19" s="2" t="s">
        <v>80</v>
      </c>
      <c r="E19" s="15">
        <v>2</v>
      </c>
      <c r="F19" s="15">
        <v>15</v>
      </c>
      <c r="G19" s="15" t="s">
        <v>82</v>
      </c>
      <c r="H19" s="15" t="s">
        <v>71</v>
      </c>
      <c r="I19" s="13">
        <v>8.17</v>
      </c>
      <c r="J19" s="13">
        <v>0.07</v>
      </c>
      <c r="K19" s="13">
        <v>1.71</v>
      </c>
      <c r="L19" s="13">
        <v>0.86</v>
      </c>
      <c r="M19" s="13">
        <v>2.14</v>
      </c>
      <c r="N19" s="16">
        <f t="shared" si="0"/>
        <v>12.95</v>
      </c>
      <c r="O19" s="20" t="s">
        <v>193</v>
      </c>
    </row>
    <row r="20" spans="1:15" ht="45" customHeight="1">
      <c r="A20" s="2">
        <v>8</v>
      </c>
      <c r="B20" s="15" t="s">
        <v>49</v>
      </c>
      <c r="C20" s="15" t="s">
        <v>102</v>
      </c>
      <c r="D20" s="2" t="s">
        <v>16</v>
      </c>
      <c r="E20" s="15">
        <v>2</v>
      </c>
      <c r="F20" s="15">
        <v>7</v>
      </c>
      <c r="G20" s="15" t="s">
        <v>103</v>
      </c>
      <c r="H20" s="15" t="s">
        <v>105</v>
      </c>
      <c r="I20" s="13">
        <v>7.8</v>
      </c>
      <c r="J20" s="13">
        <v>0.07</v>
      </c>
      <c r="K20" s="13">
        <v>1.83</v>
      </c>
      <c r="L20" s="13">
        <v>0.93</v>
      </c>
      <c r="M20" s="13">
        <v>2.14</v>
      </c>
      <c r="N20" s="16">
        <f>I20+J20+K20+L20+M20</f>
        <v>12.77</v>
      </c>
      <c r="O20" s="19">
        <v>8</v>
      </c>
    </row>
    <row r="21" spans="1:15" ht="63.75" customHeight="1">
      <c r="A21" s="2">
        <v>9</v>
      </c>
      <c r="B21" s="15" t="s">
        <v>81</v>
      </c>
      <c r="C21" s="15" t="s">
        <v>42</v>
      </c>
      <c r="D21" s="2" t="s">
        <v>16</v>
      </c>
      <c r="E21" s="15">
        <v>2</v>
      </c>
      <c r="F21" s="15">
        <v>13</v>
      </c>
      <c r="G21" s="15" t="s">
        <v>83</v>
      </c>
      <c r="H21" s="15" t="s">
        <v>71</v>
      </c>
      <c r="I21" s="13">
        <v>7.86</v>
      </c>
      <c r="J21" s="13">
        <v>0.46</v>
      </c>
      <c r="K21" s="13">
        <v>1.74</v>
      </c>
      <c r="L21" s="13">
        <v>1.12</v>
      </c>
      <c r="M21" s="13">
        <v>1.56</v>
      </c>
      <c r="N21" s="17">
        <f t="shared" si="0"/>
        <v>12.74</v>
      </c>
      <c r="O21" s="19">
        <v>9</v>
      </c>
    </row>
    <row r="22" spans="1:15" ht="63.75" customHeight="1">
      <c r="A22" s="2">
        <v>10</v>
      </c>
      <c r="B22" s="15" t="s">
        <v>53</v>
      </c>
      <c r="C22" s="15" t="s">
        <v>106</v>
      </c>
      <c r="D22" s="2" t="s">
        <v>57</v>
      </c>
      <c r="E22" s="15">
        <v>2</v>
      </c>
      <c r="F22" s="15">
        <v>8</v>
      </c>
      <c r="G22" s="15" t="s">
        <v>107</v>
      </c>
      <c r="H22" s="15" t="s">
        <v>105</v>
      </c>
      <c r="I22" s="13">
        <v>7.13</v>
      </c>
      <c r="J22" s="13">
        <v>0.53</v>
      </c>
      <c r="K22" s="13">
        <v>1.74</v>
      </c>
      <c r="L22" s="13">
        <v>1.33</v>
      </c>
      <c r="M22" s="13">
        <v>1.67</v>
      </c>
      <c r="N22" s="17">
        <f>I22+J22+K22+L22+M22</f>
        <v>12.4</v>
      </c>
      <c r="O22" s="19">
        <v>10</v>
      </c>
    </row>
    <row r="23" spans="1:15" ht="51" customHeight="1">
      <c r="A23" s="2">
        <v>11</v>
      </c>
      <c r="B23" s="18" t="s">
        <v>45</v>
      </c>
      <c r="C23" s="15" t="s">
        <v>84</v>
      </c>
      <c r="D23" s="1" t="s">
        <v>16</v>
      </c>
      <c r="E23" s="15">
        <v>2</v>
      </c>
      <c r="F23" s="15">
        <v>10</v>
      </c>
      <c r="G23" s="15" t="s">
        <v>85</v>
      </c>
      <c r="H23" s="15" t="s">
        <v>71</v>
      </c>
      <c r="I23" s="13">
        <v>6.17</v>
      </c>
      <c r="J23" s="13">
        <v>0.07</v>
      </c>
      <c r="K23" s="13">
        <v>1.56</v>
      </c>
      <c r="L23" s="13">
        <v>1.86</v>
      </c>
      <c r="M23" s="13">
        <v>2.29</v>
      </c>
      <c r="N23" s="17">
        <f t="shared" si="0"/>
        <v>11.95</v>
      </c>
      <c r="O23" s="19">
        <v>11</v>
      </c>
    </row>
    <row r="24" spans="1:15" ht="58.5" customHeight="1">
      <c r="A24" s="2">
        <v>12</v>
      </c>
      <c r="B24" s="15" t="s">
        <v>50</v>
      </c>
      <c r="C24" s="15" t="s">
        <v>42</v>
      </c>
      <c r="D24" s="2" t="s">
        <v>16</v>
      </c>
      <c r="E24" s="15">
        <v>4</v>
      </c>
      <c r="F24" s="15">
        <v>14</v>
      </c>
      <c r="G24" s="15" t="s">
        <v>86</v>
      </c>
      <c r="H24" s="15" t="s">
        <v>71</v>
      </c>
      <c r="I24" s="13">
        <v>6.83</v>
      </c>
      <c r="J24" s="13">
        <v>0.14</v>
      </c>
      <c r="K24" s="13">
        <v>1.93</v>
      </c>
      <c r="L24" s="13">
        <v>1.57</v>
      </c>
      <c r="M24" s="13">
        <v>1.29</v>
      </c>
      <c r="N24" s="17">
        <f t="shared" si="0"/>
        <v>11.760000000000002</v>
      </c>
      <c r="O24" s="19">
        <v>12</v>
      </c>
    </row>
    <row r="25" spans="1:15" ht="58.5" customHeight="1">
      <c r="A25" s="2">
        <v>13</v>
      </c>
      <c r="B25" s="15" t="s">
        <v>49</v>
      </c>
      <c r="C25" s="15" t="s">
        <v>102</v>
      </c>
      <c r="D25" s="2" t="s">
        <v>16</v>
      </c>
      <c r="E25" s="15">
        <v>3</v>
      </c>
      <c r="F25" s="15">
        <v>9</v>
      </c>
      <c r="G25" s="15" t="s">
        <v>109</v>
      </c>
      <c r="H25" s="15" t="s">
        <v>108</v>
      </c>
      <c r="I25" s="6">
        <v>1.25</v>
      </c>
      <c r="J25" s="6">
        <v>0.13</v>
      </c>
      <c r="K25" s="6">
        <v>0</v>
      </c>
      <c r="L25" s="6">
        <v>0</v>
      </c>
      <c r="M25" s="6">
        <v>0.25</v>
      </c>
      <c r="N25" s="17">
        <f t="shared" si="0"/>
        <v>1.63</v>
      </c>
      <c r="O25" s="19">
        <v>13</v>
      </c>
    </row>
    <row r="26" spans="1:15" ht="58.5" customHeight="1">
      <c r="A26" s="2">
        <v>14</v>
      </c>
      <c r="B26" s="15" t="s">
        <v>51</v>
      </c>
      <c r="C26" s="15" t="s">
        <v>52</v>
      </c>
      <c r="D26" s="2" t="s">
        <v>16</v>
      </c>
      <c r="E26" s="15">
        <v>2</v>
      </c>
      <c r="F26" s="15">
        <v>12</v>
      </c>
      <c r="G26" s="15" t="s">
        <v>110</v>
      </c>
      <c r="H26" s="15" t="s">
        <v>111</v>
      </c>
      <c r="I26" s="6">
        <v>0</v>
      </c>
      <c r="J26" s="6">
        <v>0</v>
      </c>
      <c r="K26" s="6">
        <v>0</v>
      </c>
      <c r="L26" s="6">
        <v>-0.25</v>
      </c>
      <c r="M26" s="6">
        <v>0.25</v>
      </c>
      <c r="N26" s="17">
        <f t="shared" si="0"/>
        <v>0</v>
      </c>
      <c r="O26" s="19">
        <v>14</v>
      </c>
    </row>
    <row r="27" spans="1:15" ht="58.5" customHeight="1">
      <c r="A27" s="2">
        <v>15</v>
      </c>
      <c r="B27" s="15" t="s">
        <v>55</v>
      </c>
      <c r="C27" s="15" t="s">
        <v>115</v>
      </c>
      <c r="D27" s="2" t="s">
        <v>16</v>
      </c>
      <c r="E27" s="15">
        <v>4</v>
      </c>
      <c r="F27" s="15">
        <v>4</v>
      </c>
      <c r="G27" s="15" t="s">
        <v>116</v>
      </c>
      <c r="H27" s="15" t="s">
        <v>117</v>
      </c>
      <c r="I27" s="6">
        <v>1</v>
      </c>
      <c r="J27" s="6">
        <v>0.5</v>
      </c>
      <c r="K27" s="6">
        <v>-3.75</v>
      </c>
      <c r="L27" s="6">
        <v>0</v>
      </c>
      <c r="M27" s="6">
        <v>2</v>
      </c>
      <c r="N27" s="17">
        <f>I27+J27+K27+L27+M27</f>
        <v>-0.25</v>
      </c>
      <c r="O27" s="19" t="s">
        <v>194</v>
      </c>
    </row>
    <row r="28" spans="1:15" ht="58.5" customHeight="1">
      <c r="A28" s="2">
        <v>16</v>
      </c>
      <c r="B28" s="18" t="s">
        <v>112</v>
      </c>
      <c r="C28" s="15" t="s">
        <v>113</v>
      </c>
      <c r="D28" s="1" t="s">
        <v>16</v>
      </c>
      <c r="E28" s="15">
        <v>2</v>
      </c>
      <c r="F28" s="15">
        <v>6</v>
      </c>
      <c r="G28" s="15" t="s">
        <v>114</v>
      </c>
      <c r="H28" s="15" t="s">
        <v>104</v>
      </c>
      <c r="I28" s="6">
        <v>0</v>
      </c>
      <c r="J28" s="6">
        <v>0</v>
      </c>
      <c r="K28" s="6">
        <v>0</v>
      </c>
      <c r="L28" s="6">
        <v>-1</v>
      </c>
      <c r="M28" s="6">
        <v>0.13</v>
      </c>
      <c r="N28" s="17">
        <f t="shared" si="0"/>
        <v>-0.87</v>
      </c>
      <c r="O28" s="19" t="s">
        <v>194</v>
      </c>
    </row>
    <row r="29" spans="1:15" ht="58.5" customHeight="1">
      <c r="A29" s="2">
        <v>17</v>
      </c>
      <c r="B29" s="15" t="s">
        <v>31</v>
      </c>
      <c r="C29" s="15" t="s">
        <v>118</v>
      </c>
      <c r="D29" s="2" t="s">
        <v>119</v>
      </c>
      <c r="E29" s="15">
        <v>4</v>
      </c>
      <c r="F29" s="15">
        <v>16</v>
      </c>
      <c r="G29" s="15" t="s">
        <v>120</v>
      </c>
      <c r="H29" s="15" t="s">
        <v>99</v>
      </c>
      <c r="I29" s="6">
        <v>0</v>
      </c>
      <c r="J29" s="6">
        <v>0</v>
      </c>
      <c r="K29" s="6">
        <v>-2.78</v>
      </c>
      <c r="L29" s="6">
        <v>0</v>
      </c>
      <c r="M29" s="6">
        <v>0.75</v>
      </c>
      <c r="N29" s="17">
        <f t="shared" si="0"/>
        <v>-2.03</v>
      </c>
      <c r="O29" s="19" t="s">
        <v>194</v>
      </c>
    </row>
    <row r="30" spans="1:15" ht="58.5" customHeight="1">
      <c r="A30" s="2">
        <v>18</v>
      </c>
      <c r="B30" s="15" t="s">
        <v>49</v>
      </c>
      <c r="C30" s="15" t="s">
        <v>102</v>
      </c>
      <c r="D30" s="2" t="s">
        <v>16</v>
      </c>
      <c r="E30" s="15">
        <v>3</v>
      </c>
      <c r="F30" s="15">
        <v>5</v>
      </c>
      <c r="G30" s="15" t="s">
        <v>121</v>
      </c>
      <c r="H30" s="15" t="s">
        <v>122</v>
      </c>
      <c r="I30" s="6">
        <v>0.25</v>
      </c>
      <c r="J30" s="6">
        <v>0.13</v>
      </c>
      <c r="K30" s="6">
        <v>-2.75</v>
      </c>
      <c r="L30" s="6">
        <v>0</v>
      </c>
      <c r="M30" s="6">
        <v>0.25</v>
      </c>
      <c r="N30" s="17">
        <f t="shared" si="0"/>
        <v>-2.12</v>
      </c>
      <c r="O30" s="19" t="s">
        <v>194</v>
      </c>
    </row>
    <row r="31" spans="1:6" ht="20.25" customHeight="1">
      <c r="A31" s="14"/>
      <c r="C31" s="54"/>
      <c r="D31" s="54"/>
      <c r="E31" s="1">
        <f>SUM(E13:E30)</f>
        <v>47</v>
      </c>
      <c r="F31" s="1">
        <f>SUM(F13:F30)</f>
        <v>178</v>
      </c>
    </row>
    <row r="32" spans="1:14" ht="15.75">
      <c r="A32" s="35" t="s">
        <v>30</v>
      </c>
      <c r="B32" s="35"/>
      <c r="C32" s="35"/>
      <c r="D32" s="35" t="s">
        <v>195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4" spans="1:15" ht="12.75">
      <c r="A34" s="51" t="s">
        <v>170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.75">
      <c r="A35" s="51" t="s">
        <v>171</v>
      </c>
      <c r="B35" s="51"/>
      <c r="C35" s="51"/>
      <c r="D35" s="51"/>
      <c r="E35" s="51"/>
      <c r="F35" s="51"/>
      <c r="G35" s="51"/>
      <c r="H35" s="51"/>
      <c r="I35" s="51"/>
      <c r="J35" s="51"/>
      <c r="K35" s="35" t="s">
        <v>173</v>
      </c>
      <c r="L35" s="35"/>
      <c r="M35" s="35"/>
      <c r="N35" s="35"/>
      <c r="O35" s="1"/>
    </row>
  </sheetData>
  <mergeCells count="29">
    <mergeCell ref="A1:P1"/>
    <mergeCell ref="A3:P3"/>
    <mergeCell ref="B2:Q2"/>
    <mergeCell ref="A5:P5"/>
    <mergeCell ref="A6:P6"/>
    <mergeCell ref="C8:C12"/>
    <mergeCell ref="D8:D12"/>
    <mergeCell ref="E8:F8"/>
    <mergeCell ref="M9:M12"/>
    <mergeCell ref="N8:N12"/>
    <mergeCell ref="H8:H12"/>
    <mergeCell ref="I8:M8"/>
    <mergeCell ref="A7:O7"/>
    <mergeCell ref="O8:O12"/>
    <mergeCell ref="A35:J35"/>
    <mergeCell ref="K35:N35"/>
    <mergeCell ref="L9:L12"/>
    <mergeCell ref="A32:C32"/>
    <mergeCell ref="D32:N32"/>
    <mergeCell ref="A8:A12"/>
    <mergeCell ref="B8:B12"/>
    <mergeCell ref="E9:E12"/>
    <mergeCell ref="F9:F12"/>
    <mergeCell ref="I9:I12"/>
    <mergeCell ref="C31:D31"/>
    <mergeCell ref="K9:K12"/>
    <mergeCell ref="G8:G11"/>
    <mergeCell ref="A34:O34"/>
    <mergeCell ref="J9:J1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P10" sqref="P10"/>
    </sheetView>
  </sheetViews>
  <sheetFormatPr defaultColWidth="9.00390625" defaultRowHeight="12.75"/>
  <cols>
    <col min="1" max="1" width="3.375" style="1" customWidth="1"/>
    <col min="2" max="2" width="15.375" style="1" customWidth="1"/>
    <col min="3" max="3" width="21.625" style="1" customWidth="1"/>
    <col min="4" max="4" width="16.375" style="1" customWidth="1"/>
    <col min="5" max="5" width="5.25390625" style="1" customWidth="1"/>
    <col min="6" max="6" width="6.25390625" style="1" customWidth="1"/>
    <col min="7" max="7" width="8.75390625" style="1" customWidth="1"/>
    <col min="8" max="8" width="17.125" style="1" customWidth="1"/>
    <col min="9" max="9" width="7.75390625" style="1" customWidth="1"/>
    <col min="10" max="10" width="7.875" style="1" customWidth="1"/>
    <col min="11" max="11" width="6.875" style="1" customWidth="1"/>
    <col min="12" max="12" width="7.375" style="1" customWidth="1"/>
    <col min="13" max="13" width="7.00390625" style="1" customWidth="1"/>
    <col min="14" max="14" width="6.00390625" style="1" customWidth="1"/>
    <col min="15" max="15" width="4.625" style="9" customWidth="1"/>
    <col min="16" max="16384" width="9.125" style="1" customWidth="1"/>
  </cols>
  <sheetData>
    <row r="1" spans="1:16" ht="12" customHeight="1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7" ht="12" customHeight="1">
      <c r="B2" s="35" t="s">
        <v>62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6" ht="12" customHeight="1">
      <c r="A3" s="35" t="s">
        <v>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ht="12.75" customHeight="1">
      <c r="O4" s="1"/>
    </row>
    <row r="5" spans="1:16" ht="12.75" customHeight="1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2.75" customHeight="1">
      <c r="A6" s="43" t="s">
        <v>68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5" ht="27.75" customHeight="1">
      <c r="A7" s="57" t="s">
        <v>198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18.75" customHeight="1">
      <c r="A8" s="36" t="s">
        <v>0</v>
      </c>
      <c r="B8" s="36" t="s">
        <v>14</v>
      </c>
      <c r="C8" s="39" t="s">
        <v>15</v>
      </c>
      <c r="D8" s="36" t="s">
        <v>67</v>
      </c>
      <c r="E8" s="36" t="s">
        <v>1</v>
      </c>
      <c r="F8" s="36"/>
      <c r="G8" s="39" t="s">
        <v>4</v>
      </c>
      <c r="H8" s="48" t="s">
        <v>56</v>
      </c>
      <c r="I8" s="36" t="s">
        <v>13</v>
      </c>
      <c r="J8" s="36"/>
      <c r="K8" s="36"/>
      <c r="L8" s="36"/>
      <c r="M8" s="36"/>
      <c r="N8" s="38" t="s">
        <v>11</v>
      </c>
      <c r="O8" s="34" t="s">
        <v>12</v>
      </c>
    </row>
    <row r="9" spans="1:15" ht="12.75" customHeight="1">
      <c r="A9" s="36"/>
      <c r="B9" s="36"/>
      <c r="C9" s="40"/>
      <c r="D9" s="36"/>
      <c r="E9" s="36" t="s">
        <v>2</v>
      </c>
      <c r="F9" s="36" t="s">
        <v>3</v>
      </c>
      <c r="G9" s="40"/>
      <c r="H9" s="49"/>
      <c r="I9" s="38" t="s">
        <v>32</v>
      </c>
      <c r="J9" s="38" t="s">
        <v>33</v>
      </c>
      <c r="K9" s="38" t="s">
        <v>34</v>
      </c>
      <c r="L9" s="38" t="s">
        <v>35</v>
      </c>
      <c r="M9" s="38" t="s">
        <v>36</v>
      </c>
      <c r="N9" s="38"/>
      <c r="O9" s="34"/>
    </row>
    <row r="10" spans="1:15" ht="12.75">
      <c r="A10" s="36"/>
      <c r="B10" s="36"/>
      <c r="C10" s="40"/>
      <c r="D10" s="36"/>
      <c r="E10" s="36"/>
      <c r="F10" s="36"/>
      <c r="G10" s="40"/>
      <c r="H10" s="49"/>
      <c r="I10" s="38"/>
      <c r="J10" s="38"/>
      <c r="K10" s="38"/>
      <c r="L10" s="38"/>
      <c r="M10" s="38"/>
      <c r="N10" s="38"/>
      <c r="O10" s="34"/>
    </row>
    <row r="11" spans="1:15" ht="16.5" customHeight="1">
      <c r="A11" s="36"/>
      <c r="B11" s="36"/>
      <c r="C11" s="40"/>
      <c r="D11" s="36"/>
      <c r="E11" s="36"/>
      <c r="F11" s="36"/>
      <c r="G11" s="40"/>
      <c r="H11" s="49"/>
      <c r="I11" s="38"/>
      <c r="J11" s="38"/>
      <c r="K11" s="38"/>
      <c r="L11" s="38"/>
      <c r="M11" s="38"/>
      <c r="N11" s="38"/>
      <c r="O11" s="34"/>
    </row>
    <row r="12" spans="1:15" ht="21" customHeight="1">
      <c r="A12" s="36"/>
      <c r="B12" s="36"/>
      <c r="C12" s="41"/>
      <c r="D12" s="36"/>
      <c r="E12" s="36"/>
      <c r="F12" s="36"/>
      <c r="G12" s="41"/>
      <c r="H12" s="50"/>
      <c r="I12" s="38"/>
      <c r="J12" s="38"/>
      <c r="K12" s="38"/>
      <c r="L12" s="38"/>
      <c r="M12" s="38"/>
      <c r="N12" s="38"/>
      <c r="O12" s="34"/>
    </row>
    <row r="13" spans="1:15" ht="49.5" customHeight="1">
      <c r="A13" s="2">
        <v>1</v>
      </c>
      <c r="B13" s="15" t="s">
        <v>48</v>
      </c>
      <c r="C13" s="15" t="s">
        <v>42</v>
      </c>
      <c r="D13" s="2" t="s">
        <v>16</v>
      </c>
      <c r="E13" s="15">
        <v>3</v>
      </c>
      <c r="F13" s="15">
        <v>9</v>
      </c>
      <c r="G13" s="2" t="s">
        <v>87</v>
      </c>
      <c r="H13" s="2" t="s">
        <v>88</v>
      </c>
      <c r="I13" s="13">
        <v>20.16</v>
      </c>
      <c r="J13" s="13">
        <v>0.33</v>
      </c>
      <c r="K13" s="13">
        <v>1.95</v>
      </c>
      <c r="L13" s="13">
        <v>1.5</v>
      </c>
      <c r="M13" s="13">
        <v>1.43</v>
      </c>
      <c r="N13" s="13">
        <v>25.37</v>
      </c>
      <c r="O13" s="19">
        <v>1</v>
      </c>
    </row>
    <row r="14" spans="1:15" s="22" customFormat="1" ht="15">
      <c r="A14" s="23"/>
      <c r="C14" s="55"/>
      <c r="D14" s="55"/>
      <c r="E14" s="22">
        <f>SUM(E13:E13)</f>
        <v>3</v>
      </c>
      <c r="F14" s="22">
        <f>SUM(F13:F13)</f>
        <v>9</v>
      </c>
      <c r="O14" s="24"/>
    </row>
    <row r="15" spans="1:15" s="22" customFormat="1" ht="15">
      <c r="A15" s="56" t="s">
        <v>30</v>
      </c>
      <c r="B15" s="56"/>
      <c r="C15" s="56"/>
      <c r="D15" s="56" t="s">
        <v>197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4"/>
    </row>
    <row r="17" spans="2:16" ht="12.75">
      <c r="B17" s="51" t="s">
        <v>170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2:15" ht="12.75">
      <c r="B18" s="51" t="s">
        <v>171</v>
      </c>
      <c r="C18" s="51"/>
      <c r="D18" s="51"/>
      <c r="E18" s="51"/>
      <c r="F18" s="51"/>
      <c r="G18" s="51"/>
      <c r="H18" s="51"/>
      <c r="I18" s="51"/>
      <c r="J18" s="51"/>
      <c r="K18" s="51"/>
      <c r="L18" s="35" t="s">
        <v>173</v>
      </c>
      <c r="M18" s="35"/>
      <c r="N18" s="35"/>
      <c r="O18" s="35"/>
    </row>
  </sheetData>
  <mergeCells count="29">
    <mergeCell ref="A1:P1"/>
    <mergeCell ref="B2:Q2"/>
    <mergeCell ref="A3:P3"/>
    <mergeCell ref="A5:P5"/>
    <mergeCell ref="A6:P6"/>
    <mergeCell ref="A7:O7"/>
    <mergeCell ref="A8:A12"/>
    <mergeCell ref="B8:B12"/>
    <mergeCell ref="C8:C12"/>
    <mergeCell ref="D8:D12"/>
    <mergeCell ref="E8:F8"/>
    <mergeCell ref="G8:G12"/>
    <mergeCell ref="H8:H12"/>
    <mergeCell ref="I8:M8"/>
    <mergeCell ref="N8:N12"/>
    <mergeCell ref="O8:O12"/>
    <mergeCell ref="E9:E12"/>
    <mergeCell ref="F9:F12"/>
    <mergeCell ref="I9:I12"/>
    <mergeCell ref="J9:J12"/>
    <mergeCell ref="K9:K12"/>
    <mergeCell ref="L9:L12"/>
    <mergeCell ref="M9:M12"/>
    <mergeCell ref="B18:K18"/>
    <mergeCell ref="L18:O18"/>
    <mergeCell ref="C14:D14"/>
    <mergeCell ref="A15:C15"/>
    <mergeCell ref="D15:N15"/>
    <mergeCell ref="B17:P1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workbookViewId="0" topLeftCell="A4">
      <selection activeCell="R24" sqref="R24"/>
    </sheetView>
  </sheetViews>
  <sheetFormatPr defaultColWidth="9.00390625" defaultRowHeight="12.75"/>
  <cols>
    <col min="1" max="1" width="3.375" style="1" customWidth="1"/>
    <col min="2" max="2" width="15.375" style="1" customWidth="1"/>
    <col min="3" max="3" width="21.625" style="1" customWidth="1"/>
    <col min="4" max="4" width="16.375" style="1" customWidth="1"/>
    <col min="5" max="5" width="5.25390625" style="1" customWidth="1"/>
    <col min="6" max="6" width="6.25390625" style="1" customWidth="1"/>
    <col min="7" max="7" width="8.75390625" style="1" customWidth="1"/>
    <col min="8" max="8" width="17.125" style="1" customWidth="1"/>
    <col min="9" max="9" width="7.75390625" style="1" customWidth="1"/>
    <col min="10" max="10" width="7.875" style="1" customWidth="1"/>
    <col min="11" max="11" width="6.875" style="1" customWidth="1"/>
    <col min="12" max="12" width="7.375" style="1" customWidth="1"/>
    <col min="13" max="13" width="7.00390625" style="1" customWidth="1"/>
    <col min="14" max="14" width="6.00390625" style="1" customWidth="1"/>
    <col min="15" max="15" width="4.625" style="9" customWidth="1"/>
    <col min="16" max="16384" width="9.125" style="1" customWidth="1"/>
  </cols>
  <sheetData>
    <row r="1" spans="1:16" ht="12" customHeight="1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7" ht="12" customHeight="1">
      <c r="B2" s="35" t="s">
        <v>62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6" ht="12" customHeight="1">
      <c r="A3" s="35" t="s">
        <v>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ht="12.75" customHeight="1">
      <c r="O4" s="1"/>
    </row>
    <row r="5" spans="1:16" ht="12.75" customHeight="1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2.75" customHeight="1">
      <c r="A6" s="43" t="s">
        <v>68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5" ht="18.75" customHeight="1">
      <c r="A7" s="57" t="s">
        <v>199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18.75" customHeight="1">
      <c r="A8" s="36" t="s">
        <v>0</v>
      </c>
      <c r="B8" s="36" t="s">
        <v>14</v>
      </c>
      <c r="C8" s="39" t="s">
        <v>15</v>
      </c>
      <c r="D8" s="36" t="s">
        <v>67</v>
      </c>
      <c r="E8" s="36" t="s">
        <v>1</v>
      </c>
      <c r="F8" s="36"/>
      <c r="G8" s="39" t="s">
        <v>4</v>
      </c>
      <c r="H8" s="48" t="s">
        <v>56</v>
      </c>
      <c r="I8" s="36" t="s">
        <v>13</v>
      </c>
      <c r="J8" s="36"/>
      <c r="K8" s="36"/>
      <c r="L8" s="36"/>
      <c r="M8" s="36"/>
      <c r="N8" s="38" t="s">
        <v>11</v>
      </c>
      <c r="O8" s="34" t="s">
        <v>12</v>
      </c>
    </row>
    <row r="9" spans="1:15" ht="12.75" customHeight="1">
      <c r="A9" s="36"/>
      <c r="B9" s="36"/>
      <c r="C9" s="40"/>
      <c r="D9" s="36"/>
      <c r="E9" s="36" t="s">
        <v>2</v>
      </c>
      <c r="F9" s="36" t="s">
        <v>3</v>
      </c>
      <c r="G9" s="40"/>
      <c r="H9" s="49"/>
      <c r="I9" s="38" t="s">
        <v>32</v>
      </c>
      <c r="J9" s="38" t="s">
        <v>33</v>
      </c>
      <c r="K9" s="38" t="s">
        <v>34</v>
      </c>
      <c r="L9" s="38" t="s">
        <v>35</v>
      </c>
      <c r="M9" s="38" t="s">
        <v>36</v>
      </c>
      <c r="N9" s="38"/>
      <c r="O9" s="34"/>
    </row>
    <row r="10" spans="1:15" ht="12.75">
      <c r="A10" s="36"/>
      <c r="B10" s="36"/>
      <c r="C10" s="40"/>
      <c r="D10" s="36"/>
      <c r="E10" s="36"/>
      <c r="F10" s="36"/>
      <c r="G10" s="40"/>
      <c r="H10" s="49"/>
      <c r="I10" s="38"/>
      <c r="J10" s="38"/>
      <c r="K10" s="38"/>
      <c r="L10" s="38"/>
      <c r="M10" s="38"/>
      <c r="N10" s="38"/>
      <c r="O10" s="34"/>
    </row>
    <row r="11" spans="1:15" ht="16.5" customHeight="1">
      <c r="A11" s="36"/>
      <c r="B11" s="36"/>
      <c r="C11" s="40"/>
      <c r="D11" s="36"/>
      <c r="E11" s="36"/>
      <c r="F11" s="36"/>
      <c r="G11" s="40"/>
      <c r="H11" s="49"/>
      <c r="I11" s="38"/>
      <c r="J11" s="38"/>
      <c r="K11" s="38"/>
      <c r="L11" s="38"/>
      <c r="M11" s="38"/>
      <c r="N11" s="38"/>
      <c r="O11" s="34"/>
    </row>
    <row r="12" spans="1:15" ht="21" customHeight="1">
      <c r="A12" s="36"/>
      <c r="B12" s="36"/>
      <c r="C12" s="41"/>
      <c r="D12" s="36"/>
      <c r="E12" s="36"/>
      <c r="F12" s="36"/>
      <c r="G12" s="41"/>
      <c r="H12" s="50"/>
      <c r="I12" s="38"/>
      <c r="J12" s="38"/>
      <c r="K12" s="38"/>
      <c r="L12" s="38"/>
      <c r="M12" s="38"/>
      <c r="N12" s="38"/>
      <c r="O12" s="34"/>
    </row>
    <row r="13" spans="1:15" ht="62.25" customHeight="1">
      <c r="A13" s="2">
        <v>1</v>
      </c>
      <c r="B13" s="15" t="s">
        <v>41</v>
      </c>
      <c r="C13" s="15" t="s">
        <v>89</v>
      </c>
      <c r="D13" s="2" t="s">
        <v>16</v>
      </c>
      <c r="E13" s="15">
        <v>3</v>
      </c>
      <c r="F13" s="15">
        <v>6</v>
      </c>
      <c r="G13" s="2" t="s">
        <v>90</v>
      </c>
      <c r="H13" s="11" t="s">
        <v>91</v>
      </c>
      <c r="I13" s="13">
        <v>17</v>
      </c>
      <c r="J13" s="13">
        <v>0.71</v>
      </c>
      <c r="K13" s="13">
        <v>2</v>
      </c>
      <c r="L13" s="13">
        <v>2.29</v>
      </c>
      <c r="M13" s="13">
        <v>2</v>
      </c>
      <c r="N13" s="13">
        <v>24</v>
      </c>
      <c r="O13" s="19">
        <v>1</v>
      </c>
    </row>
    <row r="14" spans="1:15" ht="51" customHeight="1">
      <c r="A14" s="2">
        <v>2</v>
      </c>
      <c r="B14" s="15" t="s">
        <v>43</v>
      </c>
      <c r="C14" s="15" t="s">
        <v>92</v>
      </c>
      <c r="D14" s="2" t="s">
        <v>44</v>
      </c>
      <c r="E14" s="15">
        <v>2</v>
      </c>
      <c r="F14" s="15">
        <v>8</v>
      </c>
      <c r="G14" s="2" t="s">
        <v>93</v>
      </c>
      <c r="H14" s="11" t="s">
        <v>94</v>
      </c>
      <c r="I14" s="13">
        <v>16.06</v>
      </c>
      <c r="J14" s="13">
        <v>0.57</v>
      </c>
      <c r="K14" s="13">
        <v>1.29</v>
      </c>
      <c r="L14" s="13">
        <v>2.12</v>
      </c>
      <c r="M14" s="13">
        <v>3.14</v>
      </c>
      <c r="N14" s="13">
        <v>23.18</v>
      </c>
      <c r="O14" s="19">
        <v>2</v>
      </c>
    </row>
    <row r="15" spans="1:15" ht="47.25" customHeight="1">
      <c r="A15" s="2">
        <v>3</v>
      </c>
      <c r="B15" s="15" t="s">
        <v>39</v>
      </c>
      <c r="C15" s="15" t="s">
        <v>38</v>
      </c>
      <c r="D15" s="15" t="s">
        <v>16</v>
      </c>
      <c r="E15" s="15">
        <v>2</v>
      </c>
      <c r="F15" s="15">
        <v>13</v>
      </c>
      <c r="G15" s="2" t="s">
        <v>95</v>
      </c>
      <c r="H15" s="11" t="s">
        <v>94</v>
      </c>
      <c r="I15" s="13">
        <v>16.57</v>
      </c>
      <c r="J15" s="13">
        <v>0.67</v>
      </c>
      <c r="K15" s="13">
        <v>1.12</v>
      </c>
      <c r="L15" s="13">
        <v>2.03</v>
      </c>
      <c r="M15" s="13">
        <v>2.14</v>
      </c>
      <c r="N15" s="13">
        <v>22.53</v>
      </c>
      <c r="O15" s="19">
        <v>3</v>
      </c>
    </row>
    <row r="16" spans="1:15" ht="49.5" customHeight="1">
      <c r="A16" s="2">
        <v>4</v>
      </c>
      <c r="B16" s="15" t="s">
        <v>45</v>
      </c>
      <c r="C16" s="15" t="s">
        <v>84</v>
      </c>
      <c r="D16" s="15" t="s">
        <v>16</v>
      </c>
      <c r="E16" s="15">
        <v>4</v>
      </c>
      <c r="F16" s="15">
        <v>7</v>
      </c>
      <c r="G16" s="2" t="s">
        <v>96</v>
      </c>
      <c r="H16" s="11" t="s">
        <v>97</v>
      </c>
      <c r="I16" s="13">
        <v>14.85</v>
      </c>
      <c r="J16" s="13">
        <v>0.17</v>
      </c>
      <c r="K16" s="13">
        <v>-0.17</v>
      </c>
      <c r="L16" s="13">
        <v>1.17</v>
      </c>
      <c r="M16" s="13">
        <v>3.03</v>
      </c>
      <c r="N16" s="13">
        <v>19.05</v>
      </c>
      <c r="O16" s="19">
        <v>4</v>
      </c>
    </row>
    <row r="17" spans="1:15" s="22" customFormat="1" ht="15">
      <c r="A17" s="23"/>
      <c r="C17" s="55"/>
      <c r="D17" s="55"/>
      <c r="E17" s="22">
        <f>SUM(E13:E16)</f>
        <v>11</v>
      </c>
      <c r="F17" s="22">
        <f>SUM(F13:F16)</f>
        <v>34</v>
      </c>
      <c r="O17" s="24"/>
    </row>
    <row r="18" spans="1:15" s="22" customFormat="1" ht="15">
      <c r="A18" s="56" t="s">
        <v>30</v>
      </c>
      <c r="B18" s="56"/>
      <c r="C18" s="56"/>
      <c r="D18" s="56" t="s">
        <v>200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24"/>
    </row>
    <row r="20" spans="2:16" ht="12.75">
      <c r="B20" s="51" t="s">
        <v>170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2:15" ht="12.75">
      <c r="B21" s="51" t="s">
        <v>171</v>
      </c>
      <c r="C21" s="51"/>
      <c r="D21" s="51"/>
      <c r="E21" s="51"/>
      <c r="F21" s="51"/>
      <c r="G21" s="51"/>
      <c r="H21" s="51"/>
      <c r="I21" s="51"/>
      <c r="J21" s="51"/>
      <c r="K21" s="51"/>
      <c r="L21" s="35" t="s">
        <v>173</v>
      </c>
      <c r="M21" s="35"/>
      <c r="N21" s="35"/>
      <c r="O21" s="35"/>
    </row>
  </sheetData>
  <mergeCells count="29">
    <mergeCell ref="A6:P6"/>
    <mergeCell ref="A1:P1"/>
    <mergeCell ref="A3:P3"/>
    <mergeCell ref="B2:Q2"/>
    <mergeCell ref="A5:P5"/>
    <mergeCell ref="N8:N12"/>
    <mergeCell ref="G8:G12"/>
    <mergeCell ref="A8:A12"/>
    <mergeCell ref="B8:B12"/>
    <mergeCell ref="C8:C12"/>
    <mergeCell ref="D8:D12"/>
    <mergeCell ref="K9:K12"/>
    <mergeCell ref="L9:L12"/>
    <mergeCell ref="M9:M12"/>
    <mergeCell ref="I8:M8"/>
    <mergeCell ref="E9:E12"/>
    <mergeCell ref="F9:F12"/>
    <mergeCell ref="I9:I12"/>
    <mergeCell ref="J9:J12"/>
    <mergeCell ref="B20:P20"/>
    <mergeCell ref="B21:K21"/>
    <mergeCell ref="L21:O21"/>
    <mergeCell ref="A7:O7"/>
    <mergeCell ref="A18:C18"/>
    <mergeCell ref="C17:D17"/>
    <mergeCell ref="D18:N18"/>
    <mergeCell ref="O8:O12"/>
    <mergeCell ref="E8:F8"/>
    <mergeCell ref="H8:H1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</cp:lastModifiedBy>
  <cp:lastPrinted>2013-12-23T07:16:28Z</cp:lastPrinted>
  <dcterms:created xsi:type="dcterms:W3CDTF">2012-12-17T08:09:45Z</dcterms:created>
  <dcterms:modified xsi:type="dcterms:W3CDTF">2013-12-23T07:16:32Z</dcterms:modified>
  <cp:category/>
  <cp:version/>
  <cp:contentType/>
  <cp:contentStatus/>
</cp:coreProperties>
</file>