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гр 3" sheetId="1" r:id="rId1"/>
    <sheet name="св см 3" sheetId="2" r:id="rId2"/>
    <sheet name="св м 3" sheetId="3" r:id="rId3"/>
    <sheet name="св ком 3" sheetId="4" r:id="rId4"/>
    <sheet name="общ 3" sheetId="5" r:id="rId5"/>
    <sheet name="гр 2" sheetId="6" r:id="rId6"/>
    <sheet name="св см 2" sheetId="7" r:id="rId7"/>
    <sheet name="св м 2" sheetId="8" r:id="rId8"/>
    <sheet name="св ком 2" sheetId="9" r:id="rId9"/>
    <sheet name="общ 2" sheetId="10" r:id="rId10"/>
  </sheets>
  <definedNames/>
  <calcPr fullCalcOnLoad="1"/>
</workbook>
</file>

<file path=xl/sharedStrings.xml><?xml version="1.0" encoding="utf-8"?>
<sst xmlns="http://schemas.openxmlformats.org/spreadsheetml/2006/main" count="509" uniqueCount="161">
  <si>
    <t>Министерство образования и науки Челябинской области</t>
  </si>
  <si>
    <t>Министерство по физической культуре, спорту и туризму Челябинской области</t>
  </si>
  <si>
    <t>РФСОО "Федерация спортивного туризма Челябинской области"</t>
  </si>
  <si>
    <t>Первенство Челябинской области среди обучающихся по спортивному туризму на лыжных дистанциях</t>
  </si>
  <si>
    <t xml:space="preserve">г.Миасс, п.Строителей                                                                                </t>
  </si>
  <si>
    <t>10 - 12 февраля 2012 г.</t>
  </si>
  <si>
    <t>№ п/п</t>
  </si>
  <si>
    <t>Команда</t>
  </si>
  <si>
    <t>Состав команды</t>
  </si>
  <si>
    <t>Место</t>
  </si>
  <si>
    <t>Сумма мест</t>
  </si>
  <si>
    <t>Дистанция-лыжная-группа (длинная)</t>
  </si>
  <si>
    <t>Дистанция-лыжная-связка</t>
  </si>
  <si>
    <t>ЦДЮТиЭ "Космос-4"      г. Челябинск</t>
  </si>
  <si>
    <t>"Вираж - 2" ЦДЮТиЭ         г. Миасс</t>
  </si>
  <si>
    <t>Ковкова Ксения, Адамова Виктория, Рыкова Наталья, Страшников Никита</t>
  </si>
  <si>
    <t>ДЮСШ "Родонит"       МАОУ "СОШ № 84"          г. Челябинск</t>
  </si>
  <si>
    <t>Галиуллин Сарим, Свинина Антонина, Грибова Антонина, Казеева Изалия</t>
  </si>
  <si>
    <t>"Детский экологический центр" г. Копейск - 2</t>
  </si>
  <si>
    <t>Адищев Максим, Казанцев Степан, Забирова Алина, Киль Юлия</t>
  </si>
  <si>
    <t>в/к</t>
  </si>
  <si>
    <t>МОУ "Скалистая СОШ"   п. Скалистый       Троицкий р-н</t>
  </si>
  <si>
    <t>Берестов Николай, Берченко Ольга, Винокурова Светлана, Гурин Александр</t>
  </si>
  <si>
    <t>Главный секретарь</t>
  </si>
  <si>
    <t>Цепкова Н.А. (СС1К, г. Миасс)</t>
  </si>
  <si>
    <t xml:space="preserve"> "Экипаж"г. Карабаш</t>
  </si>
  <si>
    <t>ЦДЮТиЭ "Космос-3"             г. Челябинск</t>
  </si>
  <si>
    <t>Минин Александр, Андриевских Егор, Липустин Алексей, Краева Дарья</t>
  </si>
  <si>
    <t>ЦДЮТиЭ "Космос-5"          г. Челябинск</t>
  </si>
  <si>
    <t>"Вираж - 1" ЦДЮТиЭ         г. Миасс</t>
  </si>
  <si>
    <t>"Детский экологический центр" г. Копейск - 1</t>
  </si>
  <si>
    <t>12 февраля 2012 г.</t>
  </si>
  <si>
    <t>Состав связки</t>
  </si>
  <si>
    <t>Ранг участников</t>
  </si>
  <si>
    <t>Тип связки</t>
  </si>
  <si>
    <t>Номер</t>
  </si>
  <si>
    <t>Время старта</t>
  </si>
  <si>
    <t>Время финиша</t>
  </si>
  <si>
    <t>Беговое время</t>
  </si>
  <si>
    <t>Штрафы на этапах</t>
  </si>
  <si>
    <t>Сумма штрафов</t>
  </si>
  <si>
    <t>Сумма штрафного времени</t>
  </si>
  <si>
    <t>Отсечка</t>
  </si>
  <si>
    <t>Результат</t>
  </si>
  <si>
    <t>Блок этапов №1 (этап 1 и 2)</t>
  </si>
  <si>
    <t>переправа по тонкому льду</t>
  </si>
  <si>
    <t>Переправа по параллельным перилам</t>
  </si>
  <si>
    <t xml:space="preserve">подъем по мклону с самостраховкой </t>
  </si>
  <si>
    <t>Минин Александр            Краева Дарья</t>
  </si>
  <si>
    <t>см</t>
  </si>
  <si>
    <t>21           24</t>
  </si>
  <si>
    <t>Кривощеков Алексей         Лаврентьева Анастасия</t>
  </si>
  <si>
    <t>12         14</t>
  </si>
  <si>
    <t>Абрамов Дмитрий      Белякова Марина</t>
  </si>
  <si>
    <t>83         82</t>
  </si>
  <si>
    <t>Шульгина Евгения        Давыдов Владимир</t>
  </si>
  <si>
    <t>15         16</t>
  </si>
  <si>
    <t xml:space="preserve">Солодухин Андрей        Самситдинова Аделина             </t>
  </si>
  <si>
    <t>92         94</t>
  </si>
  <si>
    <t>Глебова Мария                 Климов Михаил</t>
  </si>
  <si>
    <t>72         75</t>
  </si>
  <si>
    <t>Габдулмаликова Юлия         Пащнин Валентин</t>
  </si>
  <si>
    <t>112      111</t>
  </si>
  <si>
    <t>Левина Анастасия          Щумаков Михаил</t>
  </si>
  <si>
    <t>76          74</t>
  </si>
  <si>
    <t>Спуск по склону с самостраховкой</t>
  </si>
  <si>
    <t>Переправа по тонкому льду</t>
  </si>
  <si>
    <t>ЦДЮТиЭ "Космос-4"             г. Челябинск</t>
  </si>
  <si>
    <t>Мезенцев Данила              Каулька Андрей</t>
  </si>
  <si>
    <t>м</t>
  </si>
  <si>
    <t>234       235</t>
  </si>
  <si>
    <t>МОУ "Скалистая СОШ"         п. Скалистый  Троицкий р-н</t>
  </si>
  <si>
    <t>204         202</t>
  </si>
  <si>
    <t>"Вираж - 2" ЦДЮТиЭ            г. Миасс</t>
  </si>
  <si>
    <t>Ковкова Ксения          Адамова Виктория</t>
  </si>
  <si>
    <t>213        212</t>
  </si>
  <si>
    <t>ДЮСШ "Родонит"       МАОУ "СОШ № 84"  г. Челябинск</t>
  </si>
  <si>
    <t xml:space="preserve">Казеева Изалия        Грибова Антонина   </t>
  </si>
  <si>
    <t>224       223</t>
  </si>
  <si>
    <t>Казанцев Степан              Адищев Максим</t>
  </si>
  <si>
    <t>241       243</t>
  </si>
  <si>
    <t>ДЮСШ "Родонит"   МАОУ "СОШ № 84"  г. Челябинск</t>
  </si>
  <si>
    <t>Галиуллин  Сарим          Свинина Антонина</t>
  </si>
  <si>
    <t>221        222</t>
  </si>
  <si>
    <t>ЦДЮТиЭ "Космос-4"            г. Челябинск</t>
  </si>
  <si>
    <t>Коснырева Карина         Федотова Виктория</t>
  </si>
  <si>
    <t>232        231</t>
  </si>
  <si>
    <t>Страшников Никита      Рыкова Наталья</t>
  </si>
  <si>
    <t>214        211</t>
  </si>
  <si>
    <t>Кулаков Сергей               Азанова Анастасия</t>
  </si>
  <si>
    <t>233       236</t>
  </si>
  <si>
    <t>Берченко  Ольга           Гурин Александр</t>
  </si>
  <si>
    <t>201        203</t>
  </si>
  <si>
    <t>Киль Юлия                    Забирова Алина</t>
  </si>
  <si>
    <t>242         244</t>
  </si>
  <si>
    <t>Результат команды</t>
  </si>
  <si>
    <t>214     211</t>
  </si>
  <si>
    <t>213     212</t>
  </si>
  <si>
    <t>в\к</t>
  </si>
  <si>
    <t>242      244</t>
  </si>
  <si>
    <t>224    223</t>
  </si>
  <si>
    <t>221     222</t>
  </si>
  <si>
    <t>204     202</t>
  </si>
  <si>
    <t>201     203</t>
  </si>
  <si>
    <t>234    235</t>
  </si>
  <si>
    <t>232     231</t>
  </si>
  <si>
    <t>233    236</t>
  </si>
  <si>
    <t>11 февраля 2012 г.</t>
  </si>
  <si>
    <t>Подъем в 2 участка</t>
  </si>
  <si>
    <t>Блок 2
"Подъем -  Спуск"</t>
  </si>
  <si>
    <t>Тропление лыжни</t>
  </si>
  <si>
    <t>Сборка волокуш.Транспортировка пострадавшего</t>
  </si>
  <si>
    <t>Навесная переправа</t>
  </si>
  <si>
    <t>Спуск поперилам</t>
  </si>
  <si>
    <t>Кулаков Сергей, Мезенцев Данила, Коснырева Карина, Федотова Виктория</t>
  </si>
  <si>
    <t>снятие</t>
  </si>
  <si>
    <t xml:space="preserve">Липустин Алексей        Андриевских Егор  </t>
  </si>
  <si>
    <t>22           23</t>
  </si>
  <si>
    <t xml:space="preserve">Батырев Денис             Еловсков Дмитрий   </t>
  </si>
  <si>
    <t>11         13</t>
  </si>
  <si>
    <t>Хайруллин Вячеслав     Виноградов Константин</t>
  </si>
  <si>
    <t>73          71</t>
  </si>
  <si>
    <t>Ровейн Артем            Ибрагимов Амаль</t>
  </si>
  <si>
    <t>91             93</t>
  </si>
  <si>
    <t>Тагиров Марат                       Кудренко Кирилл</t>
  </si>
  <si>
    <t>81          84</t>
  </si>
  <si>
    <t xml:space="preserve">Нурисламова Екатерина       Соронин Александр </t>
  </si>
  <si>
    <t xml:space="preserve">114      113     </t>
  </si>
  <si>
    <t>Результат связки</t>
  </si>
  <si>
    <t xml:space="preserve">Главный судья:                                               </t>
  </si>
  <si>
    <t>Колмакова И.Р. (СС1К, г. Миасс)</t>
  </si>
  <si>
    <t xml:space="preserve">                          Протокол результатов в дисциплине "Дистанция - лыжная - группа" (длинная)                 3 класс</t>
  </si>
  <si>
    <t xml:space="preserve">                          Протокол результатов в дисциплине "Дистанция - лыжная - связка" (командный зачет)      3 класс</t>
  </si>
  <si>
    <t xml:space="preserve">                          Протокол результатов в дисциплине "Дистанция - лыжная - связка" (смешанные)              3 класс</t>
  </si>
  <si>
    <t>Протокол результатов в общем зачете            3 класс</t>
  </si>
  <si>
    <t xml:space="preserve">                          Протокол результатов в дисциплине "Дистанция - лыжная - группа" (длинная)          2 класс</t>
  </si>
  <si>
    <t xml:space="preserve">                          Протокол результатов в дисциплине "Дистанция - лыжная - связка"  2 класс</t>
  </si>
  <si>
    <t>Протокол результатов в дисциплине "Дистанция - лыжная - связка" (командный зачет)       2 класс</t>
  </si>
  <si>
    <t>Протокол результатов в общем зачете         2 класс</t>
  </si>
  <si>
    <t>Батырев Денис, Кривощеков Алексей, Еловсков Дмитрий, Лаврентьева Анастасия</t>
  </si>
  <si>
    <t>Ровейн Артем, Солодухин Андрей, Ибрагимов Амаль, Самситдинова Аделина</t>
  </si>
  <si>
    <t>Тагиров Марат, Кудренко Кирилл, Абрамов Дмитрий, Белякова Марина</t>
  </si>
  <si>
    <t>Хайруллин Вячеслав, Виноградов Константин, Шумаков Михаил, Глебова Мария</t>
  </si>
  <si>
    <t>Пашнин Валентин, Соронин Александр, Габдулмаликова Юлия, Нурисламова Екатерина</t>
  </si>
  <si>
    <t>МОУ СОШ № 18-ЦДЮТиЭ "Космос"</t>
  </si>
  <si>
    <t xml:space="preserve">Первенство Челябинской области среди обучающихся по спортивному туризму на лыжных дистанциях </t>
  </si>
  <si>
    <t xml:space="preserve">                          Протокол результатов в дисциплине "Дистанция - лыжная - связка" (мужские)  3 класс</t>
  </si>
  <si>
    <t>Место 
в общем зачете</t>
  </si>
  <si>
    <t>Первенство Челябинской области среди обучающихся по спортивному туризму 
на лыжных дистанциях</t>
  </si>
  <si>
    <t>Сборка волокуш.
Транспортировка пострадавшего</t>
  </si>
  <si>
    <t>Подъем по склону с самостраховкой</t>
  </si>
  <si>
    <t>Винокурова Светлана       Берестов Николай</t>
  </si>
  <si>
    <t>"Детский экологический центр" 
г. Копейск - 2</t>
  </si>
  <si>
    <t>МОУ "Скалистая СОШ"         
п. Скалистый  Троицкий р-н</t>
  </si>
  <si>
    <t>"Вираж - 2" ЦДЮТиЭ           
 г. Миасс</t>
  </si>
  <si>
    <t>ЦДЮТиЭ "Космос-4"      
г. Челябинск</t>
  </si>
  <si>
    <t>"Вираж - 2" ЦДЮТиЭ         
г. Миасс</t>
  </si>
  <si>
    <t>МОУ "Скалистая СОШ"   
п. Скалистый       
Троицкий р-н</t>
  </si>
  <si>
    <t>ДЮСШ "Родонит"       МАОУ "СОШ № 84"          
гю Челябинск</t>
  </si>
  <si>
    <t>Процент от езультата победителя</t>
  </si>
  <si>
    <t xml:space="preserve">г. Миасс, п.Строителей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</si>
</sst>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h:mm:ss;@"/>
  </numFmts>
  <fonts count="19"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9" fontId="1" fillId="0" borderId="0" xfId="2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2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horizontal="center" vertical="center" wrapText="1"/>
    </xf>
    <xf numFmtId="0" fontId="1" fillId="0" borderId="0" xfId="18" applyFont="1" applyFill="1" applyBorder="1" applyAlignment="1">
      <alignment vertical="center" wrapText="1"/>
      <protection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1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8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80" fontId="9" fillId="0" borderId="6" xfId="0" applyNumberFormat="1" applyFont="1" applyBorder="1" applyAlignment="1">
      <alignment horizontal="center" vertical="center" wrapText="1"/>
    </xf>
    <xf numFmtId="181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9" fillId="0" borderId="5" xfId="0" applyNumberFormat="1" applyFont="1" applyBorder="1" applyAlignment="1">
      <alignment horizontal="center" vertical="center" wrapText="1"/>
    </xf>
    <xf numFmtId="180" fontId="9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21" fontId="1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9" fontId="1" fillId="0" borderId="1" xfId="2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80" fontId="8" fillId="0" borderId="4" xfId="0" applyNumberFormat="1" applyFont="1" applyBorder="1" applyAlignment="1">
      <alignment horizontal="center" vertical="center" wrapText="1"/>
    </xf>
    <xf numFmtId="181" fontId="8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textRotation="90" wrapText="1"/>
    </xf>
    <xf numFmtId="181" fontId="11" fillId="0" borderId="1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8" fillId="0" borderId="6" xfId="0" applyNumberFormat="1" applyFont="1" applyBorder="1" applyAlignment="1">
      <alignment horizontal="center" vertical="center" wrapText="1"/>
    </xf>
    <xf numFmtId="181" fontId="8" fillId="0" borderId="6" xfId="0" applyNumberFormat="1" applyFont="1" applyBorder="1" applyAlignment="1">
      <alignment horizontal="center" vertical="center" wrapText="1"/>
    </xf>
    <xf numFmtId="181" fontId="1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80" fontId="14" fillId="0" borderId="1" xfId="0" applyNumberFormat="1" applyFont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81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5" fillId="0" borderId="0" xfId="18" applyFont="1" applyFill="1" applyBorder="1" applyAlignment="1">
      <alignment vertical="center" wrapText="1"/>
      <protection/>
    </xf>
    <xf numFmtId="0" fontId="5" fillId="0" borderId="0" xfId="0" applyFont="1" applyAlignment="1">
      <alignment horizontal="left"/>
    </xf>
    <xf numFmtId="0" fontId="15" fillId="0" borderId="1" xfId="0" applyFont="1" applyBorder="1" applyAlignment="1">
      <alignment horizontal="center" textRotation="90" wrapText="1"/>
    </xf>
    <xf numFmtId="0" fontId="15" fillId="0" borderId="1" xfId="0" applyFont="1" applyFill="1" applyBorder="1" applyAlignment="1">
      <alignment horizontal="center" textRotation="90" wrapText="1"/>
    </xf>
    <xf numFmtId="0" fontId="9" fillId="0" borderId="0" xfId="0" applyFont="1" applyAlignment="1">
      <alignment/>
    </xf>
    <xf numFmtId="0" fontId="13" fillId="0" borderId="0" xfId="0" applyFont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181" fontId="1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81" fontId="1" fillId="0" borderId="6" xfId="0" applyNumberFormat="1" applyFont="1" applyBorder="1" applyAlignment="1">
      <alignment horizontal="center" vertical="center" wrapText="1"/>
    </xf>
    <xf numFmtId="181" fontId="1" fillId="0" borderId="5" xfId="0" applyNumberFormat="1" applyFont="1" applyBorder="1" applyAlignment="1">
      <alignment horizontal="center" vertical="center" wrapText="1"/>
    </xf>
    <xf numFmtId="181" fontId="4" fillId="0" borderId="6" xfId="0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81" fontId="8" fillId="0" borderId="11" xfId="0" applyNumberFormat="1" applyFont="1" applyBorder="1" applyAlignment="1">
      <alignment horizontal="center" vertical="center" textRotation="90" wrapText="1"/>
    </xf>
    <xf numFmtId="181" fontId="8" fillId="0" borderId="5" xfId="0" applyNumberFormat="1" applyFont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/>
    </xf>
    <xf numFmtId="181" fontId="1" fillId="0" borderId="11" xfId="0" applyNumberFormat="1" applyFont="1" applyBorder="1" applyAlignment="1">
      <alignment horizontal="center" vertical="center" wrapText="1"/>
    </xf>
    <xf numFmtId="181" fontId="1" fillId="0" borderId="5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1" fontId="1" fillId="0" borderId="2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отокол мандат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W19"/>
  <sheetViews>
    <sheetView workbookViewId="0" topLeftCell="A7">
      <selection activeCell="S7" sqref="S7:S8"/>
    </sheetView>
  </sheetViews>
  <sheetFormatPr defaultColWidth="9.140625" defaultRowHeight="12.75"/>
  <cols>
    <col min="1" max="1" width="4.140625" style="1" customWidth="1"/>
    <col min="2" max="2" width="26.28125" style="1" customWidth="1"/>
    <col min="3" max="3" width="24.8515625" style="1" customWidth="1"/>
    <col min="4" max="4" width="4.00390625" style="1" customWidth="1"/>
    <col min="5" max="5" width="7.8515625" style="1" customWidth="1"/>
    <col min="6" max="6" width="7.00390625" style="1" customWidth="1"/>
    <col min="7" max="7" width="7.140625" style="1" customWidth="1"/>
    <col min="8" max="8" width="3.8515625" style="1" customWidth="1"/>
    <col min="9" max="9" width="6.421875" style="1" customWidth="1"/>
    <col min="10" max="10" width="3.7109375" style="1" customWidth="1"/>
    <col min="11" max="11" width="6.00390625" style="1" customWidth="1"/>
    <col min="12" max="12" width="4.140625" style="1" customWidth="1"/>
    <col min="13" max="14" width="5.140625" style="1" customWidth="1"/>
    <col min="15" max="15" width="7.28125" style="1" customWidth="1"/>
    <col min="16" max="16" width="11.00390625" style="1" hidden="1" customWidth="1"/>
    <col min="17" max="17" width="7.8515625" style="1" customWidth="1"/>
    <col min="18" max="19" width="5.8515625" style="1" customWidth="1"/>
    <col min="20" max="16384" width="9.140625" style="1" customWidth="1"/>
  </cols>
  <sheetData>
    <row r="1" spans="1:15" s="80" customFormat="1" ht="10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9" s="81" customFormat="1" ht="10.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S2" s="82"/>
    </row>
    <row r="3" spans="1:19" s="81" customFormat="1" ht="10.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S3" s="82"/>
    </row>
    <row r="4" spans="1:19" s="3" customFormat="1" ht="15.75" customHeight="1">
      <c r="A4" s="135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Q4" s="79"/>
      <c r="R4" s="79"/>
      <c r="S4" s="79"/>
    </row>
    <row r="5" spans="1:19" s="3" customFormat="1" ht="13.5" customHeight="1">
      <c r="A5" s="142" t="s">
        <v>131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S5" s="2"/>
    </row>
    <row r="6" spans="1:19" s="7" customFormat="1" ht="15.75">
      <c r="A6" s="5" t="s">
        <v>4</v>
      </c>
      <c r="B6" s="5"/>
      <c r="C6" s="5"/>
      <c r="D6" s="5"/>
      <c r="E6" s="5"/>
      <c r="F6" s="5"/>
      <c r="H6" s="5"/>
      <c r="S6" s="6" t="s">
        <v>107</v>
      </c>
    </row>
    <row r="7" spans="1:19" ht="15.75" customHeight="1">
      <c r="A7" s="143" t="s">
        <v>6</v>
      </c>
      <c r="B7" s="143" t="s">
        <v>7</v>
      </c>
      <c r="C7" s="143" t="s">
        <v>8</v>
      </c>
      <c r="D7" s="138" t="s">
        <v>33</v>
      </c>
      <c r="E7" s="137" t="s">
        <v>36</v>
      </c>
      <c r="F7" s="137" t="s">
        <v>37</v>
      </c>
      <c r="G7" s="139" t="s">
        <v>38</v>
      </c>
      <c r="H7" s="140" t="s">
        <v>39</v>
      </c>
      <c r="I7" s="140"/>
      <c r="J7" s="140"/>
      <c r="K7" s="140"/>
      <c r="L7" s="140"/>
      <c r="M7" s="140"/>
      <c r="N7" s="137" t="s">
        <v>40</v>
      </c>
      <c r="O7" s="137" t="s">
        <v>41</v>
      </c>
      <c r="P7" s="137" t="s">
        <v>42</v>
      </c>
      <c r="Q7" s="137" t="s">
        <v>43</v>
      </c>
      <c r="R7" s="137" t="s">
        <v>9</v>
      </c>
      <c r="S7" s="137" t="s">
        <v>159</v>
      </c>
    </row>
    <row r="8" spans="1:20" ht="120.75" customHeight="1">
      <c r="A8" s="143"/>
      <c r="B8" s="143"/>
      <c r="C8" s="143"/>
      <c r="D8" s="138"/>
      <c r="E8" s="137"/>
      <c r="F8" s="137"/>
      <c r="G8" s="139"/>
      <c r="H8" s="88" t="s">
        <v>108</v>
      </c>
      <c r="I8" s="89" t="s">
        <v>109</v>
      </c>
      <c r="J8" s="89" t="s">
        <v>110</v>
      </c>
      <c r="K8" s="89" t="s">
        <v>111</v>
      </c>
      <c r="L8" s="89" t="s">
        <v>112</v>
      </c>
      <c r="M8" s="89" t="s">
        <v>66</v>
      </c>
      <c r="N8" s="137"/>
      <c r="O8" s="137"/>
      <c r="P8" s="137"/>
      <c r="Q8" s="137"/>
      <c r="R8" s="137"/>
      <c r="S8" s="137"/>
      <c r="T8" s="9"/>
    </row>
    <row r="9" spans="1:19" ht="42" customHeight="1">
      <c r="A9" s="8">
        <v>1</v>
      </c>
      <c r="B9" s="56" t="s">
        <v>25</v>
      </c>
      <c r="C9" s="27" t="s">
        <v>139</v>
      </c>
      <c r="D9" s="84">
        <v>33</v>
      </c>
      <c r="E9" s="85">
        <v>0.0798611111111111</v>
      </c>
      <c r="F9" s="85">
        <v>0.14298611111111112</v>
      </c>
      <c r="G9" s="86">
        <f aca="true" t="shared" si="0" ref="G9:G14">F9-E9</f>
        <v>0.06312500000000001</v>
      </c>
      <c r="H9" s="87">
        <v>10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7">
        <f aca="true" t="shared" si="1" ref="N9:N14">SUM(H9:M9)</f>
        <v>10</v>
      </c>
      <c r="O9" s="86">
        <f aca="true" t="shared" si="2" ref="O9:O14">N9*TIMEVALUE("0:00:30")</f>
        <v>0.0034722222222222225</v>
      </c>
      <c r="P9" s="86"/>
      <c r="Q9" s="86">
        <f aca="true" t="shared" si="3" ref="Q9:Q14">G9+O9-P9</f>
        <v>0.06659722222222224</v>
      </c>
      <c r="R9" s="90">
        <v>1</v>
      </c>
      <c r="S9" s="61">
        <f aca="true" t="shared" si="4" ref="S9:S14">Q9/$Q$9</f>
        <v>1</v>
      </c>
    </row>
    <row r="10" spans="1:23" ht="45" customHeight="1">
      <c r="A10" s="8">
        <v>2</v>
      </c>
      <c r="B10" s="56" t="s">
        <v>26</v>
      </c>
      <c r="C10" s="27" t="s">
        <v>27</v>
      </c>
      <c r="D10" s="84">
        <v>33</v>
      </c>
      <c r="E10" s="85">
        <v>0.09375</v>
      </c>
      <c r="F10" s="85">
        <v>0.1643287037037037</v>
      </c>
      <c r="G10" s="86">
        <f t="shared" si="0"/>
        <v>0.0705787037037037</v>
      </c>
      <c r="H10" s="87">
        <v>0</v>
      </c>
      <c r="I10" s="83">
        <v>13</v>
      </c>
      <c r="J10" s="83">
        <v>0</v>
      </c>
      <c r="K10" s="83">
        <v>3</v>
      </c>
      <c r="L10" s="83">
        <v>0</v>
      </c>
      <c r="M10" s="83">
        <v>3</v>
      </c>
      <c r="N10" s="87">
        <f t="shared" si="1"/>
        <v>19</v>
      </c>
      <c r="O10" s="86">
        <f t="shared" si="2"/>
        <v>0.006597222222222222</v>
      </c>
      <c r="P10" s="86"/>
      <c r="Q10" s="86">
        <f t="shared" si="3"/>
        <v>0.07717592592592593</v>
      </c>
      <c r="R10" s="90">
        <v>2</v>
      </c>
      <c r="S10" s="61">
        <f t="shared" si="4"/>
        <v>1.1588460201598885</v>
      </c>
      <c r="V10" s="44"/>
      <c r="W10" s="45"/>
    </row>
    <row r="11" spans="1:19" ht="51.75" customHeight="1">
      <c r="A11" s="8">
        <v>3</v>
      </c>
      <c r="B11" s="56" t="s">
        <v>28</v>
      </c>
      <c r="C11" s="27" t="s">
        <v>140</v>
      </c>
      <c r="D11" s="84">
        <v>12</v>
      </c>
      <c r="E11" s="85">
        <v>0.1111111111111111</v>
      </c>
      <c r="F11" s="85">
        <v>0.19212962962962962</v>
      </c>
      <c r="G11" s="86">
        <f t="shared" si="0"/>
        <v>0.08101851851851852</v>
      </c>
      <c r="H11" s="87">
        <v>0</v>
      </c>
      <c r="I11" s="83">
        <v>0</v>
      </c>
      <c r="J11" s="83">
        <v>0</v>
      </c>
      <c r="K11" s="83">
        <v>3</v>
      </c>
      <c r="L11" s="83">
        <v>0</v>
      </c>
      <c r="M11" s="83">
        <v>0</v>
      </c>
      <c r="N11" s="87">
        <f t="shared" si="1"/>
        <v>3</v>
      </c>
      <c r="O11" s="86">
        <f t="shared" si="2"/>
        <v>0.0010416666666666667</v>
      </c>
      <c r="P11" s="86"/>
      <c r="Q11" s="86">
        <f t="shared" si="3"/>
        <v>0.08206018518518518</v>
      </c>
      <c r="R11" s="90">
        <v>3</v>
      </c>
      <c r="S11" s="61">
        <f t="shared" si="4"/>
        <v>1.2321863051790056</v>
      </c>
    </row>
    <row r="12" spans="1:19" ht="36.75" customHeight="1">
      <c r="A12" s="8">
        <v>4</v>
      </c>
      <c r="B12" s="56" t="s">
        <v>29</v>
      </c>
      <c r="C12" s="27" t="s">
        <v>141</v>
      </c>
      <c r="D12" s="84">
        <v>12</v>
      </c>
      <c r="E12" s="85">
        <v>0.11805555555555557</v>
      </c>
      <c r="F12" s="85">
        <v>0.1984375</v>
      </c>
      <c r="G12" s="86">
        <f t="shared" si="0"/>
        <v>0.08038194444444442</v>
      </c>
      <c r="H12" s="87">
        <v>0</v>
      </c>
      <c r="I12" s="83">
        <v>7</v>
      </c>
      <c r="J12" s="83">
        <v>0</v>
      </c>
      <c r="K12" s="83">
        <v>0</v>
      </c>
      <c r="L12" s="83">
        <v>0</v>
      </c>
      <c r="M12" s="83">
        <v>10</v>
      </c>
      <c r="N12" s="87">
        <f t="shared" si="1"/>
        <v>17</v>
      </c>
      <c r="O12" s="86">
        <f t="shared" si="2"/>
        <v>0.005902777777777778</v>
      </c>
      <c r="P12" s="86"/>
      <c r="Q12" s="86">
        <f t="shared" si="3"/>
        <v>0.0862847222222222</v>
      </c>
      <c r="R12" s="90">
        <v>4</v>
      </c>
      <c r="S12" s="61">
        <f t="shared" si="4"/>
        <v>1.2956204379562037</v>
      </c>
    </row>
    <row r="13" spans="1:19" ht="51.75" customHeight="1">
      <c r="A13" s="8">
        <v>5</v>
      </c>
      <c r="B13" s="56" t="s">
        <v>144</v>
      </c>
      <c r="C13" s="27" t="s">
        <v>142</v>
      </c>
      <c r="D13" s="84">
        <v>10</v>
      </c>
      <c r="E13" s="85">
        <v>0.1326388888888889</v>
      </c>
      <c r="F13" s="85">
        <v>0.2486689814814815</v>
      </c>
      <c r="G13" s="86">
        <f t="shared" si="0"/>
        <v>0.11603009259259262</v>
      </c>
      <c r="H13" s="87">
        <v>0</v>
      </c>
      <c r="I13" s="83">
        <v>1</v>
      </c>
      <c r="J13" s="83">
        <v>0</v>
      </c>
      <c r="K13" s="83">
        <v>3</v>
      </c>
      <c r="L13" s="83">
        <v>0</v>
      </c>
      <c r="M13" s="83">
        <v>3</v>
      </c>
      <c r="N13" s="87">
        <f t="shared" si="1"/>
        <v>7</v>
      </c>
      <c r="O13" s="86">
        <f t="shared" si="2"/>
        <v>0.0024305555555555556</v>
      </c>
      <c r="P13" s="86"/>
      <c r="Q13" s="86">
        <f t="shared" si="3"/>
        <v>0.11846064814814818</v>
      </c>
      <c r="R13" s="90">
        <v>5</v>
      </c>
      <c r="S13" s="61">
        <f t="shared" si="4"/>
        <v>1.778762599930483</v>
      </c>
    </row>
    <row r="14" spans="1:19" ht="51.75" customHeight="1">
      <c r="A14" s="8">
        <v>6</v>
      </c>
      <c r="B14" s="56" t="s">
        <v>30</v>
      </c>
      <c r="C14" s="27" t="s">
        <v>143</v>
      </c>
      <c r="D14" s="84">
        <v>10</v>
      </c>
      <c r="E14" s="85">
        <v>0.125</v>
      </c>
      <c r="F14" s="85">
        <v>0.2344328703703704</v>
      </c>
      <c r="G14" s="86">
        <f t="shared" si="0"/>
        <v>0.10943287037037039</v>
      </c>
      <c r="H14" s="87">
        <v>0</v>
      </c>
      <c r="I14" s="83">
        <v>3</v>
      </c>
      <c r="J14" s="83">
        <v>0</v>
      </c>
      <c r="K14" s="83">
        <v>0</v>
      </c>
      <c r="L14" s="83">
        <v>120</v>
      </c>
      <c r="M14" s="83">
        <v>3</v>
      </c>
      <c r="N14" s="87">
        <f t="shared" si="1"/>
        <v>126</v>
      </c>
      <c r="O14" s="86">
        <f t="shared" si="2"/>
        <v>0.043750000000000004</v>
      </c>
      <c r="P14" s="86"/>
      <c r="Q14" s="86">
        <f t="shared" si="3"/>
        <v>0.1531828703703704</v>
      </c>
      <c r="R14" s="90">
        <v>6</v>
      </c>
      <c r="S14" s="61">
        <f t="shared" si="4"/>
        <v>2.3001390337156757</v>
      </c>
    </row>
    <row r="15" spans="1:18" ht="17.25" customHeight="1">
      <c r="A15" s="15"/>
      <c r="C15" s="16"/>
      <c r="D15" s="17"/>
      <c r="E15" s="18"/>
      <c r="F15" s="15"/>
      <c r="G15" s="62"/>
      <c r="H15" s="62"/>
      <c r="I15" s="141"/>
      <c r="J15" s="141"/>
      <c r="K15" s="141"/>
      <c r="L15" s="141"/>
      <c r="M15" s="141"/>
      <c r="N15" s="63"/>
      <c r="O15" s="63"/>
      <c r="P15" s="19"/>
      <c r="Q15" s="19"/>
      <c r="R15" s="15"/>
    </row>
    <row r="16" spans="1:13" s="3" customFormat="1" ht="15.75" customHeight="1">
      <c r="A16" s="3" t="s">
        <v>129</v>
      </c>
      <c r="B16" s="20"/>
      <c r="D16" s="3" t="s">
        <v>130</v>
      </c>
      <c r="K16" s="20"/>
      <c r="L16" s="20"/>
      <c r="M16" s="20"/>
    </row>
    <row r="17" spans="1:10" s="3" customFormat="1" ht="15.75">
      <c r="A17" s="21" t="s">
        <v>23</v>
      </c>
      <c r="D17" s="136" t="s">
        <v>24</v>
      </c>
      <c r="E17" s="136"/>
      <c r="F17" s="136"/>
      <c r="G17" s="136"/>
      <c r="H17" s="136"/>
      <c r="I17" s="136"/>
      <c r="J17" s="136"/>
    </row>
    <row r="19" spans="7:8" ht="15">
      <c r="G19" s="32"/>
      <c r="H19" s="32"/>
    </row>
  </sheetData>
  <mergeCells count="21">
    <mergeCell ref="A1:O1"/>
    <mergeCell ref="R7:R8"/>
    <mergeCell ref="S7:S8"/>
    <mergeCell ref="I15:M15"/>
    <mergeCell ref="Q7:Q8"/>
    <mergeCell ref="A5:O5"/>
    <mergeCell ref="A7:A8"/>
    <mergeCell ref="B7:B8"/>
    <mergeCell ref="C7:C8"/>
    <mergeCell ref="A2:O2"/>
    <mergeCell ref="P7:P8"/>
    <mergeCell ref="D7:D8"/>
    <mergeCell ref="E7:E8"/>
    <mergeCell ref="F7:F8"/>
    <mergeCell ref="G7:G8"/>
    <mergeCell ref="H7:M7"/>
    <mergeCell ref="A3:O3"/>
    <mergeCell ref="A4:O4"/>
    <mergeCell ref="D17:J17"/>
    <mergeCell ref="N7:N8"/>
    <mergeCell ref="O7:O8"/>
  </mergeCells>
  <printOptions/>
  <pageMargins left="0.32" right="0.31" top="0.38" bottom="0.3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R18"/>
  <sheetViews>
    <sheetView workbookViewId="0" topLeftCell="A1">
      <selection activeCell="C6" sqref="C6"/>
    </sheetView>
  </sheetViews>
  <sheetFormatPr defaultColWidth="9.140625" defaultRowHeight="12.75"/>
  <cols>
    <col min="1" max="1" width="4.140625" style="1" customWidth="1"/>
    <col min="2" max="2" width="34.57421875" style="1" customWidth="1"/>
    <col min="3" max="3" width="17.57421875" style="1" customWidth="1"/>
    <col min="4" max="4" width="17.28125" style="1" customWidth="1"/>
    <col min="5" max="5" width="15.7109375" style="1" customWidth="1"/>
    <col min="6" max="6" width="17.140625" style="1" customWidth="1"/>
    <col min="7" max="7" width="5.8515625" style="1" customWidth="1"/>
    <col min="8" max="16384" width="9.140625" style="1" customWidth="1"/>
  </cols>
  <sheetData>
    <row r="1" spans="1:14" s="80" customFormat="1" ht="10.5" customHeight="1">
      <c r="A1" s="134" t="s">
        <v>0</v>
      </c>
      <c r="B1" s="134"/>
      <c r="C1" s="134"/>
      <c r="D1" s="134"/>
      <c r="E1" s="134"/>
      <c r="F1" s="134"/>
      <c r="G1" s="102"/>
      <c r="H1" s="102"/>
      <c r="I1" s="102"/>
      <c r="J1" s="102"/>
      <c r="K1" s="102"/>
      <c r="L1" s="102"/>
      <c r="M1" s="102"/>
      <c r="N1" s="102"/>
    </row>
    <row r="2" spans="1:18" s="81" customFormat="1" ht="10.5" customHeight="1">
      <c r="A2" s="134" t="s">
        <v>1</v>
      </c>
      <c r="B2" s="134"/>
      <c r="C2" s="134"/>
      <c r="D2" s="134"/>
      <c r="E2" s="134"/>
      <c r="F2" s="134"/>
      <c r="G2" s="102"/>
      <c r="H2" s="102"/>
      <c r="I2" s="102"/>
      <c r="J2" s="102"/>
      <c r="K2" s="102"/>
      <c r="L2" s="102"/>
      <c r="M2" s="102"/>
      <c r="N2" s="102"/>
      <c r="R2" s="82"/>
    </row>
    <row r="3" spans="1:18" s="81" customFormat="1" ht="10.5" customHeight="1">
      <c r="A3" s="134" t="s">
        <v>2</v>
      </c>
      <c r="B3" s="134"/>
      <c r="C3" s="134"/>
      <c r="D3" s="134"/>
      <c r="E3" s="134"/>
      <c r="F3" s="134"/>
      <c r="G3" s="102"/>
      <c r="H3" s="102"/>
      <c r="I3" s="102"/>
      <c r="J3" s="102"/>
      <c r="K3" s="102"/>
      <c r="L3" s="102"/>
      <c r="M3" s="102"/>
      <c r="N3" s="102"/>
      <c r="R3" s="82"/>
    </row>
    <row r="4" spans="1:18" s="3" customFormat="1" ht="32.25" customHeight="1">
      <c r="A4" s="189" t="s">
        <v>3</v>
      </c>
      <c r="B4" s="189"/>
      <c r="C4" s="189"/>
      <c r="D4" s="189"/>
      <c r="E4" s="189"/>
      <c r="F4" s="189"/>
      <c r="G4" s="103"/>
      <c r="H4" s="103"/>
      <c r="I4" s="103"/>
      <c r="J4" s="103"/>
      <c r="K4" s="103"/>
      <c r="L4" s="103"/>
      <c r="M4" s="103"/>
      <c r="N4" s="103"/>
      <c r="P4" s="79"/>
      <c r="Q4" s="79"/>
      <c r="R4" s="79"/>
    </row>
    <row r="5" spans="1:6" s="3" customFormat="1" ht="13.5" customHeight="1">
      <c r="A5" s="142" t="s">
        <v>138</v>
      </c>
      <c r="B5" s="142"/>
      <c r="C5" s="142"/>
      <c r="D5" s="142"/>
      <c r="E5" s="142"/>
      <c r="F5" s="142"/>
    </row>
    <row r="6" spans="1:6" s="3" customFormat="1" ht="15.75" customHeight="1">
      <c r="A6" s="4"/>
      <c r="B6" s="4"/>
      <c r="C6" s="4"/>
      <c r="D6" s="4"/>
      <c r="E6" s="4"/>
      <c r="F6" s="2"/>
    </row>
    <row r="7" spans="1:6" s="7" customFormat="1" ht="15.75">
      <c r="A7" s="5" t="s">
        <v>4</v>
      </c>
      <c r="B7" s="5"/>
      <c r="C7" s="5"/>
      <c r="D7" s="5"/>
      <c r="E7" s="5"/>
      <c r="F7" s="6" t="s">
        <v>5</v>
      </c>
    </row>
    <row r="9" spans="1:8" ht="45" customHeight="1">
      <c r="A9" s="143" t="s">
        <v>6</v>
      </c>
      <c r="B9" s="143" t="s">
        <v>7</v>
      </c>
      <c r="C9" s="143" t="s">
        <v>9</v>
      </c>
      <c r="D9" s="143"/>
      <c r="E9" s="143" t="s">
        <v>10</v>
      </c>
      <c r="F9" s="143" t="s">
        <v>147</v>
      </c>
      <c r="G9" s="155"/>
      <c r="H9" s="155"/>
    </row>
    <row r="10" spans="1:9" ht="63.75" customHeight="1">
      <c r="A10" s="143"/>
      <c r="B10" s="143"/>
      <c r="C10" s="8" t="s">
        <v>11</v>
      </c>
      <c r="D10" s="8" t="s">
        <v>12</v>
      </c>
      <c r="E10" s="143"/>
      <c r="F10" s="143"/>
      <c r="G10" s="155"/>
      <c r="H10" s="155"/>
      <c r="I10" s="9"/>
    </row>
    <row r="11" spans="1:8" ht="51.75" customHeight="1">
      <c r="A11" s="8">
        <v>1</v>
      </c>
      <c r="B11" s="104" t="s">
        <v>155</v>
      </c>
      <c r="C11" s="118">
        <v>1</v>
      </c>
      <c r="D11" s="119">
        <v>1</v>
      </c>
      <c r="E11" s="119">
        <f>C11+D11</f>
        <v>2</v>
      </c>
      <c r="F11" s="119">
        <v>1</v>
      </c>
      <c r="G11" s="12"/>
      <c r="H11" s="13"/>
    </row>
    <row r="12" spans="1:8" ht="51.75" customHeight="1">
      <c r="A12" s="8">
        <f>A11+1</f>
        <v>2</v>
      </c>
      <c r="B12" s="104" t="s">
        <v>156</v>
      </c>
      <c r="C12" s="119">
        <v>2</v>
      </c>
      <c r="D12" s="119">
        <v>3</v>
      </c>
      <c r="E12" s="119">
        <f>C12+D12</f>
        <v>5</v>
      </c>
      <c r="F12" s="119">
        <v>2</v>
      </c>
      <c r="G12" s="12"/>
      <c r="H12" s="13"/>
    </row>
    <row r="13" spans="1:8" ht="72.75" customHeight="1">
      <c r="A13" s="8">
        <v>3</v>
      </c>
      <c r="B13" s="104" t="s">
        <v>158</v>
      </c>
      <c r="C13" s="119">
        <v>3</v>
      </c>
      <c r="D13" s="119">
        <v>2</v>
      </c>
      <c r="E13" s="119">
        <f>C13+D13</f>
        <v>5</v>
      </c>
      <c r="F13" s="119">
        <v>3</v>
      </c>
      <c r="G13" s="12"/>
      <c r="H13" s="13"/>
    </row>
    <row r="14" spans="1:8" ht="51.75" customHeight="1">
      <c r="A14" s="8">
        <v>4</v>
      </c>
      <c r="B14" s="104" t="s">
        <v>157</v>
      </c>
      <c r="C14" s="119">
        <v>4</v>
      </c>
      <c r="D14" s="119">
        <v>4</v>
      </c>
      <c r="E14" s="119">
        <f>C14+D14</f>
        <v>8</v>
      </c>
      <c r="F14" s="119">
        <v>4</v>
      </c>
      <c r="G14" s="12"/>
      <c r="H14" s="14"/>
    </row>
    <row r="15" spans="1:8" ht="51.75" customHeight="1">
      <c r="A15" s="8">
        <v>5</v>
      </c>
      <c r="B15" s="104" t="s">
        <v>152</v>
      </c>
      <c r="C15" s="119" t="s">
        <v>20</v>
      </c>
      <c r="D15" s="119" t="s">
        <v>20</v>
      </c>
      <c r="E15" s="119" t="s">
        <v>20</v>
      </c>
      <c r="F15" s="119" t="s">
        <v>20</v>
      </c>
      <c r="G15" s="12"/>
      <c r="H15" s="13"/>
    </row>
    <row r="16" spans="1:7" ht="15.75" customHeight="1">
      <c r="A16" s="3"/>
      <c r="B16" s="20"/>
      <c r="F16" s="3"/>
      <c r="G16" s="3"/>
    </row>
    <row r="17" spans="1:12" s="3" customFormat="1" ht="15.75" customHeight="1">
      <c r="A17" s="3" t="s">
        <v>129</v>
      </c>
      <c r="B17" s="20"/>
      <c r="C17" s="3" t="s">
        <v>130</v>
      </c>
      <c r="J17" s="20"/>
      <c r="K17" s="20"/>
      <c r="L17" s="20"/>
    </row>
    <row r="18" spans="1:9" s="3" customFormat="1" ht="15.75">
      <c r="A18" s="21" t="s">
        <v>23</v>
      </c>
      <c r="C18" s="136" t="s">
        <v>24</v>
      </c>
      <c r="D18" s="136"/>
      <c r="E18" s="136"/>
      <c r="F18" s="136"/>
      <c r="G18" s="136"/>
      <c r="H18" s="136"/>
      <c r="I18" s="136"/>
    </row>
  </sheetData>
  <mergeCells count="13">
    <mergeCell ref="A5:F5"/>
    <mergeCell ref="G9:G10"/>
    <mergeCell ref="H9:H10"/>
    <mergeCell ref="A9:A10"/>
    <mergeCell ref="B9:B10"/>
    <mergeCell ref="A1:F1"/>
    <mergeCell ref="A2:F2"/>
    <mergeCell ref="A3:F3"/>
    <mergeCell ref="A4:F4"/>
    <mergeCell ref="C9:D9"/>
    <mergeCell ref="E9:E10"/>
    <mergeCell ref="F9:F10"/>
    <mergeCell ref="C18:I18"/>
  </mergeCells>
  <printOptions/>
  <pageMargins left="0.45" right="0.31" top="0.38" bottom="0.2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21"/>
  <sheetViews>
    <sheetView workbookViewId="0" topLeftCell="A1">
      <selection activeCell="S8" sqref="S8:S9"/>
    </sheetView>
  </sheetViews>
  <sheetFormatPr defaultColWidth="9.140625" defaultRowHeight="12.75"/>
  <cols>
    <col min="1" max="1" width="3.7109375" style="1" customWidth="1"/>
    <col min="2" max="2" width="25.28125" style="1" customWidth="1"/>
    <col min="3" max="3" width="20.57421875" style="1" customWidth="1"/>
    <col min="4" max="4" width="2.8515625" style="1" customWidth="1"/>
    <col min="5" max="5" width="4.00390625" style="1" customWidth="1"/>
    <col min="6" max="6" width="3.8515625" style="1" customWidth="1"/>
    <col min="7" max="7" width="8.7109375" style="1" customWidth="1"/>
    <col min="8" max="8" width="7.7109375" style="1" customWidth="1"/>
    <col min="9" max="9" width="7.28125" style="1" customWidth="1"/>
    <col min="10" max="10" width="4.28125" style="1" customWidth="1"/>
    <col min="11" max="11" width="4.57421875" style="1" customWidth="1"/>
    <col min="12" max="12" width="6.421875" style="1" customWidth="1"/>
    <col min="13" max="13" width="5.140625" style="1" customWidth="1"/>
    <col min="14" max="14" width="5.00390625" style="1" customWidth="1"/>
    <col min="15" max="15" width="8.421875" style="1" customWidth="1"/>
    <col min="16" max="16" width="0.2890625" style="1" hidden="1" customWidth="1"/>
    <col min="17" max="17" width="7.28125" style="1" customWidth="1"/>
    <col min="18" max="18" width="3.7109375" style="1" customWidth="1"/>
    <col min="19" max="19" width="7.28125" style="1" customWidth="1"/>
    <col min="20" max="16384" width="9.140625" style="1" customWidth="1"/>
  </cols>
  <sheetData>
    <row r="1" spans="1:15" s="80" customFormat="1" ht="10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9" s="81" customFormat="1" ht="10.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S2" s="82"/>
    </row>
    <row r="3" spans="1:19" s="81" customFormat="1" ht="10.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S3" s="82"/>
    </row>
    <row r="4" spans="1:19" s="3" customFormat="1" ht="15.75" customHeight="1">
      <c r="A4" s="135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Q4" s="79"/>
      <c r="R4" s="79"/>
      <c r="S4" s="79"/>
    </row>
    <row r="5" spans="1:19" s="3" customFormat="1" ht="13.5" customHeight="1">
      <c r="A5" s="142" t="s">
        <v>133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S5" s="2"/>
    </row>
    <row r="6" spans="1:19" s="7" customFormat="1" ht="15.75">
      <c r="A6" s="5" t="s">
        <v>4</v>
      </c>
      <c r="B6" s="5"/>
      <c r="C6" s="5"/>
      <c r="D6" s="5"/>
      <c r="E6" s="5"/>
      <c r="F6" s="5"/>
      <c r="G6" s="5"/>
      <c r="H6" s="5"/>
      <c r="J6" s="5"/>
      <c r="S6" s="6" t="s">
        <v>31</v>
      </c>
    </row>
    <row r="8" spans="1:19" ht="15.75" customHeight="1">
      <c r="A8" s="124" t="s">
        <v>6</v>
      </c>
      <c r="B8" s="124" t="s">
        <v>7</v>
      </c>
      <c r="C8" s="124" t="s">
        <v>32</v>
      </c>
      <c r="D8" s="138" t="s">
        <v>33</v>
      </c>
      <c r="E8" s="144" t="s">
        <v>34</v>
      </c>
      <c r="F8" s="144" t="s">
        <v>35</v>
      </c>
      <c r="G8" s="144" t="s">
        <v>36</v>
      </c>
      <c r="H8" s="144" t="s">
        <v>37</v>
      </c>
      <c r="I8" s="145" t="s">
        <v>38</v>
      </c>
      <c r="J8" s="122" t="s">
        <v>39</v>
      </c>
      <c r="K8" s="123"/>
      <c r="L8" s="123"/>
      <c r="M8" s="123"/>
      <c r="N8" s="144" t="s">
        <v>40</v>
      </c>
      <c r="O8" s="144" t="s">
        <v>41</v>
      </c>
      <c r="P8" s="144" t="s">
        <v>42</v>
      </c>
      <c r="Q8" s="144" t="s">
        <v>43</v>
      </c>
      <c r="R8" s="144" t="s">
        <v>9</v>
      </c>
      <c r="S8" s="137" t="s">
        <v>159</v>
      </c>
    </row>
    <row r="9" spans="1:20" ht="138.75" customHeight="1">
      <c r="A9" s="124"/>
      <c r="B9" s="124"/>
      <c r="C9" s="124"/>
      <c r="D9" s="138"/>
      <c r="E9" s="144"/>
      <c r="F9" s="144"/>
      <c r="G9" s="144"/>
      <c r="H9" s="144"/>
      <c r="I9" s="145"/>
      <c r="J9" s="24" t="s">
        <v>44</v>
      </c>
      <c r="K9" s="25" t="s">
        <v>45</v>
      </c>
      <c r="L9" s="25" t="s">
        <v>46</v>
      </c>
      <c r="M9" s="25" t="s">
        <v>47</v>
      </c>
      <c r="N9" s="144"/>
      <c r="O9" s="144"/>
      <c r="P9" s="144"/>
      <c r="Q9" s="144"/>
      <c r="R9" s="144"/>
      <c r="S9" s="137"/>
      <c r="T9" s="9"/>
    </row>
    <row r="10" spans="1:19" ht="31.5" customHeight="1">
      <c r="A10" s="23">
        <v>1</v>
      </c>
      <c r="B10" s="56" t="s">
        <v>26</v>
      </c>
      <c r="C10" s="27" t="s">
        <v>48</v>
      </c>
      <c r="D10" s="91">
        <v>20</v>
      </c>
      <c r="E10" s="23" t="s">
        <v>49</v>
      </c>
      <c r="F10" s="29" t="s">
        <v>50</v>
      </c>
      <c r="G10" s="60">
        <v>0.05902777777777778</v>
      </c>
      <c r="H10" s="60">
        <v>0.07903935185185186</v>
      </c>
      <c r="I10" s="60">
        <f aca="true" t="shared" si="0" ref="I10:I17">H10-G10-P10</f>
        <v>0.020011574074074077</v>
      </c>
      <c r="J10" s="23">
        <v>0</v>
      </c>
      <c r="K10" s="28">
        <v>0</v>
      </c>
      <c r="L10" s="28">
        <v>0</v>
      </c>
      <c r="M10" s="28">
        <v>0</v>
      </c>
      <c r="N10" s="23">
        <f aca="true" t="shared" si="1" ref="N10:N17">J10+K10+L10+M10</f>
        <v>0</v>
      </c>
      <c r="O10" s="60">
        <f aca="true" t="shared" si="2" ref="O10:O17">N10*"00:00:15"</f>
        <v>0</v>
      </c>
      <c r="P10" s="60"/>
      <c r="Q10" s="60">
        <f aca="true" t="shared" si="3" ref="Q10:Q17">I10+O10</f>
        <v>0.020011574074074077</v>
      </c>
      <c r="R10" s="90">
        <v>1</v>
      </c>
      <c r="S10" s="31">
        <f>Q10/$Q$10</f>
        <v>1</v>
      </c>
    </row>
    <row r="11" spans="1:19" ht="27.75" customHeight="1">
      <c r="A11" s="23">
        <v>2</v>
      </c>
      <c r="B11" s="56" t="s">
        <v>25</v>
      </c>
      <c r="C11" s="27" t="s">
        <v>51</v>
      </c>
      <c r="D11" s="91">
        <v>20</v>
      </c>
      <c r="E11" s="23" t="s">
        <v>49</v>
      </c>
      <c r="F11" s="29" t="s">
        <v>52</v>
      </c>
      <c r="G11" s="60">
        <v>0.05555555555555555</v>
      </c>
      <c r="H11" s="60">
        <v>0.07538194444444445</v>
      </c>
      <c r="I11" s="60">
        <f t="shared" si="0"/>
        <v>0.019826388888888893</v>
      </c>
      <c r="J11" s="23">
        <v>4</v>
      </c>
      <c r="K11" s="28">
        <v>0</v>
      </c>
      <c r="L11" s="28">
        <v>0</v>
      </c>
      <c r="M11" s="28">
        <v>0</v>
      </c>
      <c r="N11" s="23">
        <f t="shared" si="1"/>
        <v>4</v>
      </c>
      <c r="O11" s="60">
        <f t="shared" si="2"/>
        <v>0.0006944444444444445</v>
      </c>
      <c r="P11" s="60"/>
      <c r="Q11" s="60">
        <f t="shared" si="3"/>
        <v>0.02052083333333334</v>
      </c>
      <c r="R11" s="90">
        <v>2</v>
      </c>
      <c r="S11" s="31">
        <f aca="true" t="shared" si="4" ref="S11:S17">Q11/$Q$10</f>
        <v>1.0254482359745518</v>
      </c>
    </row>
    <row r="12" spans="1:19" ht="32.25" customHeight="1">
      <c r="A12" s="23">
        <v>3</v>
      </c>
      <c r="B12" s="56" t="s">
        <v>29</v>
      </c>
      <c r="C12" s="27" t="s">
        <v>53</v>
      </c>
      <c r="D12" s="91">
        <v>4</v>
      </c>
      <c r="E12" s="23" t="s">
        <v>49</v>
      </c>
      <c r="F12" s="29" t="s">
        <v>54</v>
      </c>
      <c r="G12" s="60">
        <v>0.0763888888888889</v>
      </c>
      <c r="H12" s="60">
        <v>0.11395833333333333</v>
      </c>
      <c r="I12" s="60">
        <f t="shared" si="0"/>
        <v>0.03756944444444443</v>
      </c>
      <c r="J12" s="23">
        <v>0</v>
      </c>
      <c r="K12" s="28">
        <v>0</v>
      </c>
      <c r="L12" s="28">
        <v>11</v>
      </c>
      <c r="M12" s="28">
        <v>0</v>
      </c>
      <c r="N12" s="23">
        <f t="shared" si="1"/>
        <v>11</v>
      </c>
      <c r="O12" s="60">
        <f t="shared" si="2"/>
        <v>0.0019097222222222224</v>
      </c>
      <c r="P12" s="60"/>
      <c r="Q12" s="60">
        <f t="shared" si="3"/>
        <v>0.039479166666666655</v>
      </c>
      <c r="R12" s="90">
        <v>3</v>
      </c>
      <c r="S12" s="31">
        <f t="shared" si="4"/>
        <v>1.9728166570271823</v>
      </c>
    </row>
    <row r="13" spans="1:19" ht="27.75" customHeight="1">
      <c r="A13" s="23">
        <v>4</v>
      </c>
      <c r="B13" s="56" t="s">
        <v>25</v>
      </c>
      <c r="C13" s="27" t="s">
        <v>55</v>
      </c>
      <c r="D13" s="91">
        <v>11</v>
      </c>
      <c r="E13" s="23" t="s">
        <v>49</v>
      </c>
      <c r="F13" s="29" t="s">
        <v>56</v>
      </c>
      <c r="G13" s="60">
        <v>0.1013888888888889</v>
      </c>
      <c r="H13" s="60">
        <v>0.13577546296296297</v>
      </c>
      <c r="I13" s="60">
        <f t="shared" si="0"/>
        <v>0.03438657407407407</v>
      </c>
      <c r="J13" s="23">
        <v>10</v>
      </c>
      <c r="K13" s="28">
        <v>0</v>
      </c>
      <c r="L13" s="28">
        <v>23</v>
      </c>
      <c r="M13" s="28">
        <v>0</v>
      </c>
      <c r="N13" s="23">
        <f t="shared" si="1"/>
        <v>33</v>
      </c>
      <c r="O13" s="60">
        <f t="shared" si="2"/>
        <v>0.005729166666666667</v>
      </c>
      <c r="P13" s="60"/>
      <c r="Q13" s="60">
        <f t="shared" si="3"/>
        <v>0.04011574074074074</v>
      </c>
      <c r="R13" s="90">
        <v>4</v>
      </c>
      <c r="S13" s="31">
        <f t="shared" si="4"/>
        <v>2.0046269519953723</v>
      </c>
    </row>
    <row r="14" spans="1:19" ht="28.5" customHeight="1">
      <c r="A14" s="23">
        <v>5</v>
      </c>
      <c r="B14" s="56" t="s">
        <v>28</v>
      </c>
      <c r="C14" s="27" t="s">
        <v>57</v>
      </c>
      <c r="D14" s="91">
        <v>4</v>
      </c>
      <c r="E14" s="23" t="s">
        <v>49</v>
      </c>
      <c r="F14" s="29" t="s">
        <v>58</v>
      </c>
      <c r="G14" s="60">
        <v>0.06597222222222222</v>
      </c>
      <c r="H14" s="60">
        <v>0.09834490740740741</v>
      </c>
      <c r="I14" s="60">
        <f t="shared" si="0"/>
        <v>0.032372685185185185</v>
      </c>
      <c r="J14" s="23">
        <v>0</v>
      </c>
      <c r="K14" s="28">
        <v>0</v>
      </c>
      <c r="L14" s="28">
        <v>130</v>
      </c>
      <c r="M14" s="28">
        <v>3</v>
      </c>
      <c r="N14" s="23">
        <f t="shared" si="1"/>
        <v>133</v>
      </c>
      <c r="O14" s="60">
        <f t="shared" si="2"/>
        <v>0.02309027777777778</v>
      </c>
      <c r="P14" s="60"/>
      <c r="Q14" s="60">
        <f t="shared" si="3"/>
        <v>0.055462962962962964</v>
      </c>
      <c r="R14" s="90">
        <v>5</v>
      </c>
      <c r="S14" s="31">
        <f t="shared" si="4"/>
        <v>2.7715442452284553</v>
      </c>
    </row>
    <row r="15" spans="1:19" ht="33" customHeight="1">
      <c r="A15" s="23">
        <v>6</v>
      </c>
      <c r="B15" s="56" t="s">
        <v>144</v>
      </c>
      <c r="C15" s="27" t="s">
        <v>59</v>
      </c>
      <c r="D15" s="91">
        <v>4</v>
      </c>
      <c r="E15" s="23" t="s">
        <v>49</v>
      </c>
      <c r="F15" s="29" t="s">
        <v>60</v>
      </c>
      <c r="G15" s="60">
        <v>0.03680555555555556</v>
      </c>
      <c r="H15" s="60">
        <v>0.0728125</v>
      </c>
      <c r="I15" s="60">
        <f t="shared" si="0"/>
        <v>0.036006944444444446</v>
      </c>
      <c r="J15" s="23">
        <v>3</v>
      </c>
      <c r="K15" s="28">
        <v>123</v>
      </c>
      <c r="L15" s="28">
        <v>13</v>
      </c>
      <c r="M15" s="28">
        <v>0</v>
      </c>
      <c r="N15" s="23">
        <f t="shared" si="1"/>
        <v>139</v>
      </c>
      <c r="O15" s="60">
        <f t="shared" si="2"/>
        <v>0.024131944444444445</v>
      </c>
      <c r="P15" s="60"/>
      <c r="Q15" s="60">
        <f t="shared" si="3"/>
        <v>0.060138888888888895</v>
      </c>
      <c r="R15" s="90">
        <v>6</v>
      </c>
      <c r="S15" s="31">
        <f t="shared" si="4"/>
        <v>3.0052053209947944</v>
      </c>
    </row>
    <row r="16" spans="1:19" ht="34.5" customHeight="1">
      <c r="A16" s="23">
        <v>7</v>
      </c>
      <c r="B16" s="56" t="s">
        <v>30</v>
      </c>
      <c r="C16" s="27" t="s">
        <v>61</v>
      </c>
      <c r="D16" s="91">
        <v>6</v>
      </c>
      <c r="E16" s="28" t="s">
        <v>49</v>
      </c>
      <c r="F16" s="29" t="s">
        <v>62</v>
      </c>
      <c r="G16" s="60">
        <v>0.02638888888888889</v>
      </c>
      <c r="H16" s="60">
        <v>0.07384259259259258</v>
      </c>
      <c r="I16" s="60">
        <f t="shared" si="0"/>
        <v>0.04745370370370369</v>
      </c>
      <c r="J16" s="23">
        <v>123</v>
      </c>
      <c r="K16" s="28">
        <v>123</v>
      </c>
      <c r="L16" s="28">
        <v>0</v>
      </c>
      <c r="M16" s="28">
        <v>0</v>
      </c>
      <c r="N16" s="23">
        <f t="shared" si="1"/>
        <v>246</v>
      </c>
      <c r="O16" s="60">
        <f t="shared" si="2"/>
        <v>0.042708333333333334</v>
      </c>
      <c r="P16" s="60"/>
      <c r="Q16" s="60">
        <f t="shared" si="3"/>
        <v>0.09016203703703703</v>
      </c>
      <c r="R16" s="90">
        <v>7</v>
      </c>
      <c r="S16" s="31">
        <f t="shared" si="4"/>
        <v>4.505494505494505</v>
      </c>
    </row>
    <row r="17" spans="1:19" ht="33" customHeight="1">
      <c r="A17" s="23">
        <v>8</v>
      </c>
      <c r="B17" s="56" t="s">
        <v>144</v>
      </c>
      <c r="C17" s="27" t="s">
        <v>63</v>
      </c>
      <c r="D17" s="91">
        <v>2</v>
      </c>
      <c r="E17" s="23" t="s">
        <v>49</v>
      </c>
      <c r="F17" s="29" t="s">
        <v>64</v>
      </c>
      <c r="G17" s="60">
        <v>0.1013888888888889</v>
      </c>
      <c r="H17" s="60">
        <v>0.1528125</v>
      </c>
      <c r="I17" s="60">
        <f t="shared" si="0"/>
        <v>0.05142361111111109</v>
      </c>
      <c r="J17" s="23">
        <v>120</v>
      </c>
      <c r="K17" s="28">
        <v>3</v>
      </c>
      <c r="L17" s="28">
        <v>136</v>
      </c>
      <c r="M17" s="28">
        <v>0</v>
      </c>
      <c r="N17" s="23">
        <f t="shared" si="1"/>
        <v>259</v>
      </c>
      <c r="O17" s="60">
        <f t="shared" si="2"/>
        <v>0.04496527777777778</v>
      </c>
      <c r="P17" s="60"/>
      <c r="Q17" s="60">
        <f t="shared" si="3"/>
        <v>0.09638888888888886</v>
      </c>
      <c r="R17" s="92">
        <v>8</v>
      </c>
      <c r="S17" s="31">
        <f t="shared" si="4"/>
        <v>4.81665702718334</v>
      </c>
    </row>
    <row r="18" spans="1:18" ht="15.75" customHeight="1">
      <c r="A18" s="3"/>
      <c r="B18" s="20"/>
      <c r="M18" s="20"/>
      <c r="N18" s="3"/>
      <c r="O18" s="3"/>
      <c r="P18" s="3"/>
      <c r="Q18" s="3"/>
      <c r="R18" s="3"/>
    </row>
    <row r="19" spans="1:13" s="3" customFormat="1" ht="15.75" customHeight="1">
      <c r="A19" s="3" t="s">
        <v>129</v>
      </c>
      <c r="B19" s="20"/>
      <c r="D19" s="3" t="s">
        <v>130</v>
      </c>
      <c r="K19" s="20"/>
      <c r="L19" s="20"/>
      <c r="M19" s="20"/>
    </row>
    <row r="20" spans="1:10" s="3" customFormat="1" ht="15.75">
      <c r="A20" s="21" t="s">
        <v>23</v>
      </c>
      <c r="D20" s="136" t="s">
        <v>24</v>
      </c>
      <c r="E20" s="136"/>
      <c r="F20" s="136"/>
      <c r="G20" s="136"/>
      <c r="H20" s="136"/>
      <c r="I20" s="136"/>
      <c r="J20" s="136"/>
    </row>
    <row r="21" spans="9:10" ht="15">
      <c r="I21" s="32"/>
      <c r="J21" s="32"/>
    </row>
  </sheetData>
  <mergeCells count="22">
    <mergeCell ref="D20:J20"/>
    <mergeCell ref="A1:O1"/>
    <mergeCell ref="P8:P9"/>
    <mergeCell ref="Q8:Q9"/>
    <mergeCell ref="A5:O5"/>
    <mergeCell ref="A8:A9"/>
    <mergeCell ref="B8:B9"/>
    <mergeCell ref="C8:C9"/>
    <mergeCell ref="D8:D9"/>
    <mergeCell ref="E8:E9"/>
    <mergeCell ref="R8:R9"/>
    <mergeCell ref="S8:S9"/>
    <mergeCell ref="I8:I9"/>
    <mergeCell ref="J8:M8"/>
    <mergeCell ref="N8:N9"/>
    <mergeCell ref="O8:O9"/>
    <mergeCell ref="F8:F9"/>
    <mergeCell ref="G8:G9"/>
    <mergeCell ref="H8:H9"/>
    <mergeCell ref="A2:O2"/>
    <mergeCell ref="A3:O3"/>
    <mergeCell ref="A4:O4"/>
  </mergeCells>
  <printOptions/>
  <pageMargins left="0.32" right="0.32" top="0.38" bottom="0.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17"/>
  <sheetViews>
    <sheetView workbookViewId="0" topLeftCell="A1">
      <selection activeCell="S7" sqref="S7:S8"/>
    </sheetView>
  </sheetViews>
  <sheetFormatPr defaultColWidth="9.140625" defaultRowHeight="12.75"/>
  <cols>
    <col min="1" max="1" width="4.140625" style="1" customWidth="1"/>
    <col min="2" max="2" width="23.8515625" style="1" customWidth="1"/>
    <col min="3" max="3" width="20.28125" style="1" customWidth="1"/>
    <col min="4" max="4" width="3.28125" style="1" customWidth="1"/>
    <col min="5" max="5" width="3.421875" style="1" customWidth="1"/>
    <col min="6" max="6" width="3.57421875" style="1" customWidth="1"/>
    <col min="7" max="7" width="8.421875" style="1" customWidth="1"/>
    <col min="8" max="8" width="7.8515625" style="1" customWidth="1"/>
    <col min="9" max="9" width="7.57421875" style="1" customWidth="1"/>
    <col min="10" max="10" width="4.00390625" style="1" customWidth="1"/>
    <col min="11" max="11" width="4.7109375" style="1" customWidth="1"/>
    <col min="12" max="12" width="5.28125" style="1" customWidth="1"/>
    <col min="13" max="13" width="5.57421875" style="1" customWidth="1"/>
    <col min="14" max="14" width="3.28125" style="1" customWidth="1"/>
    <col min="15" max="15" width="7.8515625" style="1" customWidth="1"/>
    <col min="16" max="16" width="9.28125" style="1" hidden="1" customWidth="1"/>
    <col min="17" max="17" width="8.7109375" style="1" customWidth="1"/>
    <col min="18" max="18" width="3.421875" style="1" customWidth="1"/>
    <col min="19" max="19" width="5.140625" style="1" customWidth="1"/>
    <col min="20" max="16384" width="9.140625" style="1" customWidth="1"/>
  </cols>
  <sheetData>
    <row r="1" spans="1:15" s="80" customFormat="1" ht="10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9" s="81" customFormat="1" ht="10.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S2" s="82"/>
    </row>
    <row r="3" spans="1:19" s="81" customFormat="1" ht="10.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S3" s="82"/>
    </row>
    <row r="4" spans="1:19" s="3" customFormat="1" ht="15.75" customHeight="1">
      <c r="A4" s="135" t="s">
        <v>145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Q4" s="79"/>
      <c r="R4" s="79"/>
      <c r="S4" s="79"/>
    </row>
    <row r="5" spans="1:19" s="3" customFormat="1" ht="13.5" customHeight="1">
      <c r="A5" s="142" t="s">
        <v>146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S5" s="2"/>
    </row>
    <row r="6" spans="1:19" s="7" customFormat="1" ht="13.5" customHeight="1">
      <c r="A6" s="5" t="s">
        <v>4</v>
      </c>
      <c r="B6" s="5"/>
      <c r="C6" s="5"/>
      <c r="D6" s="5"/>
      <c r="E6" s="5"/>
      <c r="F6" s="5"/>
      <c r="G6" s="5"/>
      <c r="H6" s="5"/>
      <c r="J6" s="5"/>
      <c r="S6" s="6" t="s">
        <v>31</v>
      </c>
    </row>
    <row r="7" spans="1:19" ht="11.25" customHeight="1">
      <c r="A7" s="124" t="s">
        <v>6</v>
      </c>
      <c r="B7" s="124" t="s">
        <v>7</v>
      </c>
      <c r="C7" s="124" t="s">
        <v>32</v>
      </c>
      <c r="D7" s="138" t="s">
        <v>33</v>
      </c>
      <c r="E7" s="144" t="s">
        <v>34</v>
      </c>
      <c r="F7" s="144" t="s">
        <v>35</v>
      </c>
      <c r="G7" s="144" t="s">
        <v>36</v>
      </c>
      <c r="H7" s="144" t="s">
        <v>37</v>
      </c>
      <c r="I7" s="145" t="s">
        <v>38</v>
      </c>
      <c r="J7" s="122" t="s">
        <v>39</v>
      </c>
      <c r="K7" s="123"/>
      <c r="L7" s="123"/>
      <c r="M7" s="123"/>
      <c r="N7" s="144" t="s">
        <v>40</v>
      </c>
      <c r="O7" s="144" t="s">
        <v>41</v>
      </c>
      <c r="P7" s="144" t="s">
        <v>42</v>
      </c>
      <c r="Q7" s="144" t="s">
        <v>43</v>
      </c>
      <c r="R7" s="144" t="s">
        <v>9</v>
      </c>
      <c r="S7" s="125" t="s">
        <v>159</v>
      </c>
    </row>
    <row r="8" spans="1:20" ht="138.75" customHeight="1">
      <c r="A8" s="124"/>
      <c r="B8" s="124"/>
      <c r="C8" s="124"/>
      <c r="D8" s="138"/>
      <c r="E8" s="144"/>
      <c r="F8" s="144"/>
      <c r="G8" s="144"/>
      <c r="H8" s="144"/>
      <c r="I8" s="145"/>
      <c r="J8" s="24" t="s">
        <v>44</v>
      </c>
      <c r="K8" s="25" t="s">
        <v>45</v>
      </c>
      <c r="L8" s="25" t="s">
        <v>46</v>
      </c>
      <c r="M8" s="25" t="s">
        <v>47</v>
      </c>
      <c r="N8" s="144"/>
      <c r="O8" s="144"/>
      <c r="P8" s="144"/>
      <c r="Q8" s="144"/>
      <c r="R8" s="144"/>
      <c r="S8" s="125"/>
      <c r="T8" s="9"/>
    </row>
    <row r="9" spans="1:19" ht="27.75" customHeight="1">
      <c r="A9" s="23">
        <v>1</v>
      </c>
      <c r="B9" s="56" t="s">
        <v>26</v>
      </c>
      <c r="C9" s="27" t="s">
        <v>116</v>
      </c>
      <c r="D9" s="91">
        <v>13</v>
      </c>
      <c r="E9" s="23" t="s">
        <v>69</v>
      </c>
      <c r="F9" s="29" t="s">
        <v>117</v>
      </c>
      <c r="G9" s="60">
        <v>0.007638888888888889</v>
      </c>
      <c r="H9" s="60">
        <v>0.027395833333333338</v>
      </c>
      <c r="I9" s="60">
        <f aca="true" t="shared" si="0" ref="I9:I14">H9-G9-P9</f>
        <v>0.01975694444444445</v>
      </c>
      <c r="J9" s="23">
        <v>1</v>
      </c>
      <c r="K9" s="28">
        <v>0</v>
      </c>
      <c r="L9" s="28">
        <v>1</v>
      </c>
      <c r="M9" s="28">
        <v>0</v>
      </c>
      <c r="N9" s="23">
        <f aca="true" t="shared" si="1" ref="N9:N14">J9+K9+L9+M9</f>
        <v>2</v>
      </c>
      <c r="O9" s="60">
        <f aca="true" t="shared" si="2" ref="O9:O14">N9*"00:00:15"</f>
        <v>0.00034722222222222224</v>
      </c>
      <c r="P9" s="60"/>
      <c r="Q9" s="60">
        <f aca="true" t="shared" si="3" ref="Q9:Q14">I9+O9</f>
        <v>0.02010416666666667</v>
      </c>
      <c r="R9" s="90">
        <v>1</v>
      </c>
      <c r="S9" s="97">
        <f aca="true" t="shared" si="4" ref="S9:S14">Q9/$Q$9</f>
        <v>1</v>
      </c>
    </row>
    <row r="10" spans="1:19" ht="27.75" customHeight="1">
      <c r="A10" s="23">
        <v>2</v>
      </c>
      <c r="B10" s="56" t="s">
        <v>25</v>
      </c>
      <c r="C10" s="27" t="s">
        <v>118</v>
      </c>
      <c r="D10" s="91">
        <v>13</v>
      </c>
      <c r="E10" s="28" t="s">
        <v>69</v>
      </c>
      <c r="F10" s="29" t="s">
        <v>119</v>
      </c>
      <c r="G10" s="60">
        <v>0</v>
      </c>
      <c r="H10" s="60">
        <v>0.02372685185185185</v>
      </c>
      <c r="I10" s="60">
        <f t="shared" si="0"/>
        <v>0.02372685185185185</v>
      </c>
      <c r="J10" s="23">
        <v>3</v>
      </c>
      <c r="K10" s="28">
        <v>0</v>
      </c>
      <c r="L10" s="28">
        <v>3</v>
      </c>
      <c r="M10" s="28">
        <v>0</v>
      </c>
      <c r="N10" s="23">
        <f t="shared" si="1"/>
        <v>6</v>
      </c>
      <c r="O10" s="60">
        <f t="shared" si="2"/>
        <v>0.0010416666666666667</v>
      </c>
      <c r="P10" s="60"/>
      <c r="Q10" s="60">
        <f t="shared" si="3"/>
        <v>0.024768518518518516</v>
      </c>
      <c r="R10" s="90">
        <v>2</v>
      </c>
      <c r="S10" s="97">
        <f t="shared" si="4"/>
        <v>1.2320092112838223</v>
      </c>
    </row>
    <row r="11" spans="1:19" ht="30.75" customHeight="1">
      <c r="A11" s="23">
        <v>3</v>
      </c>
      <c r="B11" s="56" t="s">
        <v>144</v>
      </c>
      <c r="C11" s="27" t="s">
        <v>120</v>
      </c>
      <c r="D11" s="91">
        <v>6</v>
      </c>
      <c r="E11" s="23" t="s">
        <v>69</v>
      </c>
      <c r="F11" s="29" t="s">
        <v>121</v>
      </c>
      <c r="G11" s="60">
        <v>0.08888888888888889</v>
      </c>
      <c r="H11" s="60">
        <v>0.12060185185185185</v>
      </c>
      <c r="I11" s="60">
        <f t="shared" si="0"/>
        <v>0.03171296296296296</v>
      </c>
      <c r="J11" s="23">
        <v>0</v>
      </c>
      <c r="K11" s="28">
        <v>0</v>
      </c>
      <c r="L11" s="28">
        <v>10</v>
      </c>
      <c r="M11" s="28">
        <v>0</v>
      </c>
      <c r="N11" s="23">
        <f t="shared" si="1"/>
        <v>10</v>
      </c>
      <c r="O11" s="60">
        <f t="shared" si="2"/>
        <v>0.0017361111111111112</v>
      </c>
      <c r="P11" s="60"/>
      <c r="Q11" s="60">
        <f t="shared" si="3"/>
        <v>0.03344907407407407</v>
      </c>
      <c r="R11" s="90">
        <v>3</v>
      </c>
      <c r="S11" s="97">
        <f t="shared" si="4"/>
        <v>1.6637881404720778</v>
      </c>
    </row>
    <row r="12" spans="1:19" ht="32.25" customHeight="1">
      <c r="A12" s="23">
        <v>4</v>
      </c>
      <c r="B12" s="56" t="s">
        <v>28</v>
      </c>
      <c r="C12" s="27" t="s">
        <v>122</v>
      </c>
      <c r="D12" s="91">
        <v>4</v>
      </c>
      <c r="E12" s="28" t="s">
        <v>69</v>
      </c>
      <c r="F12" s="29" t="s">
        <v>123</v>
      </c>
      <c r="G12" s="60">
        <v>0.015277777777777777</v>
      </c>
      <c r="H12" s="60">
        <v>0.048263888888888884</v>
      </c>
      <c r="I12" s="60">
        <f t="shared" si="0"/>
        <v>0.032986111111111105</v>
      </c>
      <c r="J12" s="23">
        <v>3</v>
      </c>
      <c r="K12" s="28">
        <v>6</v>
      </c>
      <c r="L12" s="28">
        <v>0</v>
      </c>
      <c r="M12" s="28">
        <v>0</v>
      </c>
      <c r="N12" s="23">
        <f t="shared" si="1"/>
        <v>9</v>
      </c>
      <c r="O12" s="60">
        <f t="shared" si="2"/>
        <v>0.0015625</v>
      </c>
      <c r="P12" s="60"/>
      <c r="Q12" s="60">
        <f t="shared" si="3"/>
        <v>0.034548611111111106</v>
      </c>
      <c r="R12" s="90">
        <v>4</v>
      </c>
      <c r="S12" s="97">
        <f t="shared" si="4"/>
        <v>1.718480138169257</v>
      </c>
    </row>
    <row r="13" spans="1:19" ht="30" customHeight="1">
      <c r="A13" s="23">
        <v>5</v>
      </c>
      <c r="B13" s="56" t="s">
        <v>29</v>
      </c>
      <c r="C13" s="27" t="s">
        <v>124</v>
      </c>
      <c r="D13" s="91">
        <v>6</v>
      </c>
      <c r="E13" s="23" t="s">
        <v>69</v>
      </c>
      <c r="F13" s="29" t="s">
        <v>125</v>
      </c>
      <c r="G13" s="60">
        <v>0.02638888888888889</v>
      </c>
      <c r="H13" s="60">
        <v>0.05966435185185185</v>
      </c>
      <c r="I13" s="60">
        <f t="shared" si="0"/>
        <v>0.033275462962962965</v>
      </c>
      <c r="J13" s="23">
        <v>3</v>
      </c>
      <c r="K13" s="28">
        <v>0</v>
      </c>
      <c r="L13" s="28">
        <v>20</v>
      </c>
      <c r="M13" s="28">
        <v>0</v>
      </c>
      <c r="N13" s="23">
        <f t="shared" si="1"/>
        <v>23</v>
      </c>
      <c r="O13" s="60">
        <f t="shared" si="2"/>
        <v>0.003993055555555556</v>
      </c>
      <c r="P13" s="60"/>
      <c r="Q13" s="60">
        <f t="shared" si="3"/>
        <v>0.03726851851851852</v>
      </c>
      <c r="R13" s="90">
        <v>5</v>
      </c>
      <c r="S13" s="97">
        <f t="shared" si="4"/>
        <v>1.8537708693149106</v>
      </c>
    </row>
    <row r="14" spans="1:19" ht="49.5" customHeight="1" thickBot="1">
      <c r="A14" s="66">
        <v>6</v>
      </c>
      <c r="B14" s="93" t="s">
        <v>30</v>
      </c>
      <c r="C14" s="67" t="s">
        <v>126</v>
      </c>
      <c r="D14" s="94">
        <v>4</v>
      </c>
      <c r="E14" s="66" t="s">
        <v>69</v>
      </c>
      <c r="F14" s="69" t="s">
        <v>127</v>
      </c>
      <c r="G14" s="95">
        <v>0.08333333333333333</v>
      </c>
      <c r="H14" s="95">
        <v>0.1321875</v>
      </c>
      <c r="I14" s="95">
        <f t="shared" si="0"/>
        <v>0.048854166666666685</v>
      </c>
      <c r="J14" s="66">
        <v>121</v>
      </c>
      <c r="K14" s="68">
        <v>6</v>
      </c>
      <c r="L14" s="68">
        <v>0</v>
      </c>
      <c r="M14" s="68">
        <v>0</v>
      </c>
      <c r="N14" s="66">
        <f t="shared" si="1"/>
        <v>127</v>
      </c>
      <c r="O14" s="95">
        <f t="shared" si="2"/>
        <v>0.022048611111111113</v>
      </c>
      <c r="P14" s="95"/>
      <c r="Q14" s="95">
        <f t="shared" si="3"/>
        <v>0.0709027777777778</v>
      </c>
      <c r="R14" s="96">
        <v>6</v>
      </c>
      <c r="S14" s="97">
        <f t="shared" si="4"/>
        <v>3.5267702936096725</v>
      </c>
    </row>
    <row r="15" spans="1:13" s="3" customFormat="1" ht="15.75" customHeight="1">
      <c r="A15" s="3" t="s">
        <v>129</v>
      </c>
      <c r="B15" s="20"/>
      <c r="D15" s="3" t="s">
        <v>130</v>
      </c>
      <c r="K15" s="20"/>
      <c r="L15" s="20"/>
      <c r="M15" s="20"/>
    </row>
    <row r="16" spans="1:10" s="3" customFormat="1" ht="15.75">
      <c r="A16" s="21" t="s">
        <v>23</v>
      </c>
      <c r="D16" s="136" t="s">
        <v>24</v>
      </c>
      <c r="E16" s="136"/>
      <c r="F16" s="136"/>
      <c r="G16" s="136"/>
      <c r="H16" s="136"/>
      <c r="I16" s="136"/>
      <c r="J16" s="136"/>
    </row>
    <row r="17" spans="9:10" ht="15">
      <c r="I17" s="32"/>
      <c r="J17" s="32"/>
    </row>
  </sheetData>
  <mergeCells count="22">
    <mergeCell ref="D16:J16"/>
    <mergeCell ref="A1:O1"/>
    <mergeCell ref="A2:O2"/>
    <mergeCell ref="A3:O3"/>
    <mergeCell ref="A4:O4"/>
    <mergeCell ref="A5:O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Q7:Q8"/>
    <mergeCell ref="R7:R8"/>
    <mergeCell ref="S7:S8"/>
    <mergeCell ref="J7:M7"/>
    <mergeCell ref="N7:N8"/>
    <mergeCell ref="O7:O8"/>
    <mergeCell ref="P7:P8"/>
  </mergeCells>
  <printOptions/>
  <pageMargins left="0.37" right="0.39" top="0.53" bottom="0.6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X24"/>
  <sheetViews>
    <sheetView workbookViewId="0" topLeftCell="A7">
      <selection activeCell="J8" sqref="J8:M8"/>
    </sheetView>
  </sheetViews>
  <sheetFormatPr defaultColWidth="9.140625" defaultRowHeight="12.75"/>
  <cols>
    <col min="1" max="1" width="4.140625" style="1" customWidth="1"/>
    <col min="2" max="2" width="21.57421875" style="1" customWidth="1"/>
    <col min="3" max="3" width="25.00390625" style="1" customWidth="1"/>
    <col min="4" max="4" width="6.140625" style="1" customWidth="1"/>
    <col min="5" max="5" width="5.7109375" style="1" customWidth="1"/>
    <col min="6" max="6" width="7.28125" style="1" customWidth="1"/>
    <col min="7" max="7" width="8.8515625" style="1" customWidth="1"/>
    <col min="8" max="8" width="8.57421875" style="1" customWidth="1"/>
    <col min="9" max="9" width="9.00390625" style="1" customWidth="1"/>
    <col min="10" max="10" width="4.140625" style="1" customWidth="1"/>
    <col min="11" max="11" width="4.421875" style="1" customWidth="1"/>
    <col min="12" max="12" width="6.421875" style="1" customWidth="1"/>
    <col min="13" max="13" width="5.00390625" style="1" customWidth="1"/>
    <col min="14" max="14" width="4.140625" style="1" customWidth="1"/>
    <col min="15" max="15" width="6.421875" style="1" customWidth="1"/>
    <col min="16" max="16" width="9.28125" style="1" hidden="1" customWidth="1"/>
    <col min="17" max="17" width="7.7109375" style="1" customWidth="1"/>
    <col min="18" max="18" width="4.8515625" style="1" customWidth="1"/>
    <col min="19" max="19" width="4.140625" style="1" customWidth="1"/>
    <col min="20" max="16384" width="9.140625" style="1" customWidth="1"/>
  </cols>
  <sheetData>
    <row r="1" spans="1:15" s="80" customFormat="1" ht="10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9" s="81" customFormat="1" ht="10.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S2" s="82"/>
    </row>
    <row r="3" spans="1:19" s="81" customFormat="1" ht="10.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S3" s="82"/>
    </row>
    <row r="4" spans="1:19" s="3" customFormat="1" ht="15.75" customHeight="1">
      <c r="A4" s="135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Q4" s="79"/>
      <c r="R4" s="79"/>
      <c r="S4" s="79"/>
    </row>
    <row r="5" spans="1:19" s="3" customFormat="1" ht="14.25" customHeight="1">
      <c r="A5" s="142" t="s">
        <v>132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Q5" s="65"/>
      <c r="R5" s="65"/>
      <c r="S5" s="2"/>
    </row>
    <row r="6" spans="1:19" s="7" customFormat="1" ht="15.75">
      <c r="A6" s="5" t="s">
        <v>4</v>
      </c>
      <c r="B6" s="5"/>
      <c r="C6" s="5"/>
      <c r="D6" s="5"/>
      <c r="E6" s="5"/>
      <c r="F6" s="5"/>
      <c r="G6" s="5"/>
      <c r="H6" s="5"/>
      <c r="J6" s="5"/>
      <c r="S6" s="6" t="s">
        <v>31</v>
      </c>
    </row>
    <row r="7" spans="1:20" ht="15.75" customHeight="1">
      <c r="A7" s="124" t="s">
        <v>6</v>
      </c>
      <c r="B7" s="124" t="s">
        <v>7</v>
      </c>
      <c r="C7" s="124" t="s">
        <v>32</v>
      </c>
      <c r="D7" s="144" t="s">
        <v>33</v>
      </c>
      <c r="E7" s="144" t="s">
        <v>34</v>
      </c>
      <c r="F7" s="144" t="s">
        <v>35</v>
      </c>
      <c r="G7" s="144" t="s">
        <v>36</v>
      </c>
      <c r="H7" s="144" t="s">
        <v>37</v>
      </c>
      <c r="I7" s="145" t="s">
        <v>38</v>
      </c>
      <c r="J7" s="150" t="s">
        <v>39</v>
      </c>
      <c r="K7" s="150"/>
      <c r="L7" s="150"/>
      <c r="M7" s="150"/>
      <c r="N7" s="144" t="s">
        <v>40</v>
      </c>
      <c r="O7" s="144" t="s">
        <v>41</v>
      </c>
      <c r="P7" s="144" t="s">
        <v>42</v>
      </c>
      <c r="Q7" s="144" t="s">
        <v>128</v>
      </c>
      <c r="R7" s="144" t="s">
        <v>95</v>
      </c>
      <c r="S7" s="144" t="s">
        <v>9</v>
      </c>
      <c r="T7" s="71"/>
    </row>
    <row r="8" spans="1:21" ht="117.75" customHeight="1" thickBot="1">
      <c r="A8" s="124"/>
      <c r="B8" s="124"/>
      <c r="C8" s="124"/>
      <c r="D8" s="144"/>
      <c r="E8" s="144"/>
      <c r="F8" s="144"/>
      <c r="G8" s="144"/>
      <c r="H8" s="144"/>
      <c r="I8" s="145"/>
      <c r="J8" s="100" t="s">
        <v>44</v>
      </c>
      <c r="K8" s="101" t="s">
        <v>45</v>
      </c>
      <c r="L8" s="101" t="s">
        <v>46</v>
      </c>
      <c r="M8" s="101" t="s">
        <v>47</v>
      </c>
      <c r="N8" s="144"/>
      <c r="O8" s="144"/>
      <c r="P8" s="144"/>
      <c r="Q8" s="144"/>
      <c r="R8" s="144"/>
      <c r="S8" s="144"/>
      <c r="T8" s="71"/>
      <c r="U8" s="9"/>
    </row>
    <row r="9" spans="1:19" ht="24.75" customHeight="1">
      <c r="A9" s="126">
        <v>1</v>
      </c>
      <c r="B9" s="130" t="s">
        <v>26</v>
      </c>
      <c r="C9" s="73" t="s">
        <v>48</v>
      </c>
      <c r="D9" s="74">
        <v>20</v>
      </c>
      <c r="E9" s="75" t="s">
        <v>49</v>
      </c>
      <c r="F9" s="76" t="s">
        <v>50</v>
      </c>
      <c r="G9" s="77">
        <v>0.05902777777777778</v>
      </c>
      <c r="H9" s="77">
        <v>0.07903935185185186</v>
      </c>
      <c r="I9" s="77">
        <f aca="true" t="shared" si="0" ref="I9:I22">H9-G9-P9</f>
        <v>0.020011574074074077</v>
      </c>
      <c r="J9" s="75">
        <v>0</v>
      </c>
      <c r="K9" s="74">
        <v>0</v>
      </c>
      <c r="L9" s="74">
        <v>0</v>
      </c>
      <c r="M9" s="74">
        <v>0</v>
      </c>
      <c r="N9" s="75">
        <f aca="true" t="shared" si="1" ref="N9:N22">J9+K9+L9+M9</f>
        <v>0</v>
      </c>
      <c r="O9" s="77">
        <f aca="true" t="shared" si="2" ref="O9:O22">N9*"00:00:15"</f>
        <v>0</v>
      </c>
      <c r="P9" s="77"/>
      <c r="Q9" s="77">
        <f aca="true" t="shared" si="3" ref="Q9:Q22">I9+O9</f>
        <v>0.020011574074074077</v>
      </c>
      <c r="R9" s="128">
        <f>Q10+Q9</f>
        <v>0.040115740740740743</v>
      </c>
      <c r="S9" s="130">
        <v>1</v>
      </c>
    </row>
    <row r="10" spans="1:19" ht="24" customHeight="1" thickBot="1">
      <c r="A10" s="127"/>
      <c r="B10" s="131"/>
      <c r="C10" s="67" t="s">
        <v>116</v>
      </c>
      <c r="D10" s="68">
        <v>13</v>
      </c>
      <c r="E10" s="66" t="s">
        <v>69</v>
      </c>
      <c r="F10" s="69" t="s">
        <v>117</v>
      </c>
      <c r="G10" s="70">
        <v>0.007638888888888889</v>
      </c>
      <c r="H10" s="70">
        <v>0.027395833333333338</v>
      </c>
      <c r="I10" s="70">
        <f t="shared" si="0"/>
        <v>0.01975694444444445</v>
      </c>
      <c r="J10" s="66">
        <v>1</v>
      </c>
      <c r="K10" s="68">
        <v>0</v>
      </c>
      <c r="L10" s="68">
        <v>1</v>
      </c>
      <c r="M10" s="68">
        <v>0</v>
      </c>
      <c r="N10" s="66">
        <f t="shared" si="1"/>
        <v>2</v>
      </c>
      <c r="O10" s="70">
        <f t="shared" si="2"/>
        <v>0.00034722222222222224</v>
      </c>
      <c r="P10" s="70"/>
      <c r="Q10" s="70">
        <f t="shared" si="3"/>
        <v>0.02010416666666667</v>
      </c>
      <c r="R10" s="129"/>
      <c r="S10" s="131"/>
    </row>
    <row r="11" spans="1:20" ht="24" customHeight="1">
      <c r="A11" s="147">
        <v>2</v>
      </c>
      <c r="B11" s="130" t="s">
        <v>25</v>
      </c>
      <c r="C11" s="27" t="s">
        <v>51</v>
      </c>
      <c r="D11" s="28">
        <v>20</v>
      </c>
      <c r="E11" s="23" t="s">
        <v>49</v>
      </c>
      <c r="F11" s="29" t="s">
        <v>52</v>
      </c>
      <c r="G11" s="30">
        <v>0.05555555555555555</v>
      </c>
      <c r="H11" s="30">
        <v>0.07538194444444445</v>
      </c>
      <c r="I11" s="30">
        <f t="shared" si="0"/>
        <v>0.019826388888888893</v>
      </c>
      <c r="J11" s="23">
        <v>4</v>
      </c>
      <c r="K11" s="28">
        <v>0</v>
      </c>
      <c r="L11" s="28">
        <v>0</v>
      </c>
      <c r="M11" s="28">
        <v>0</v>
      </c>
      <c r="N11" s="23">
        <f t="shared" si="1"/>
        <v>4</v>
      </c>
      <c r="O11" s="30">
        <f t="shared" si="2"/>
        <v>0.0006944444444444445</v>
      </c>
      <c r="P11" s="30"/>
      <c r="Q11" s="72">
        <f t="shared" si="3"/>
        <v>0.02052083333333334</v>
      </c>
      <c r="R11" s="148">
        <f>Q12+Q11</f>
        <v>0.04528935185185186</v>
      </c>
      <c r="S11" s="149">
        <v>2</v>
      </c>
      <c r="T11" s="13"/>
    </row>
    <row r="12" spans="1:20" ht="24.75" customHeight="1">
      <c r="A12" s="120"/>
      <c r="B12" s="146"/>
      <c r="C12" s="27" t="s">
        <v>118</v>
      </c>
      <c r="D12" s="28">
        <v>13</v>
      </c>
      <c r="E12" s="28" t="s">
        <v>69</v>
      </c>
      <c r="F12" s="29" t="s">
        <v>119</v>
      </c>
      <c r="G12" s="30">
        <v>0</v>
      </c>
      <c r="H12" s="30">
        <v>0.02372685185185185</v>
      </c>
      <c r="I12" s="30">
        <f t="shared" si="0"/>
        <v>0.02372685185185185</v>
      </c>
      <c r="J12" s="23">
        <v>3</v>
      </c>
      <c r="K12" s="28">
        <v>0</v>
      </c>
      <c r="L12" s="28">
        <v>3</v>
      </c>
      <c r="M12" s="28">
        <v>0</v>
      </c>
      <c r="N12" s="23">
        <f t="shared" si="1"/>
        <v>6</v>
      </c>
      <c r="O12" s="30">
        <f t="shared" si="2"/>
        <v>0.0010416666666666667</v>
      </c>
      <c r="P12" s="30"/>
      <c r="Q12" s="72">
        <f t="shared" si="3"/>
        <v>0.024768518518518516</v>
      </c>
      <c r="R12" s="121"/>
      <c r="S12" s="146"/>
      <c r="T12" s="13"/>
    </row>
    <row r="13" spans="1:20" ht="24.75" customHeight="1" thickBot="1">
      <c r="A13" s="127"/>
      <c r="B13" s="131"/>
      <c r="C13" s="67" t="s">
        <v>55</v>
      </c>
      <c r="D13" s="68">
        <v>11</v>
      </c>
      <c r="E13" s="66" t="s">
        <v>49</v>
      </c>
      <c r="F13" s="69" t="s">
        <v>56</v>
      </c>
      <c r="G13" s="70">
        <v>0.1013888888888889</v>
      </c>
      <c r="H13" s="70">
        <v>0.13577546296296297</v>
      </c>
      <c r="I13" s="70">
        <f t="shared" si="0"/>
        <v>0.03438657407407407</v>
      </c>
      <c r="J13" s="66">
        <v>10</v>
      </c>
      <c r="K13" s="68">
        <v>0</v>
      </c>
      <c r="L13" s="68">
        <v>23</v>
      </c>
      <c r="M13" s="68">
        <v>0</v>
      </c>
      <c r="N13" s="66">
        <f t="shared" si="1"/>
        <v>33</v>
      </c>
      <c r="O13" s="70">
        <f t="shared" si="2"/>
        <v>0.005729166666666667</v>
      </c>
      <c r="P13" s="70"/>
      <c r="Q13" s="70">
        <f t="shared" si="3"/>
        <v>0.04011574074074074</v>
      </c>
      <c r="R13" s="129"/>
      <c r="S13" s="131"/>
      <c r="T13" s="13"/>
    </row>
    <row r="14" spans="1:20" ht="25.5" customHeight="1">
      <c r="A14" s="126">
        <v>3</v>
      </c>
      <c r="B14" s="130" t="s">
        <v>29</v>
      </c>
      <c r="C14" s="73" t="s">
        <v>124</v>
      </c>
      <c r="D14" s="74">
        <v>6</v>
      </c>
      <c r="E14" s="75" t="s">
        <v>69</v>
      </c>
      <c r="F14" s="76" t="s">
        <v>125</v>
      </c>
      <c r="G14" s="77">
        <v>0.02638888888888889</v>
      </c>
      <c r="H14" s="77">
        <v>0.05966435185185185</v>
      </c>
      <c r="I14" s="77">
        <f t="shared" si="0"/>
        <v>0.033275462962962965</v>
      </c>
      <c r="J14" s="75">
        <v>3</v>
      </c>
      <c r="K14" s="74">
        <v>0</v>
      </c>
      <c r="L14" s="74">
        <v>20</v>
      </c>
      <c r="M14" s="74">
        <v>0</v>
      </c>
      <c r="N14" s="75">
        <f t="shared" si="1"/>
        <v>23</v>
      </c>
      <c r="O14" s="77">
        <f t="shared" si="2"/>
        <v>0.003993055555555556</v>
      </c>
      <c r="P14" s="77"/>
      <c r="Q14" s="77">
        <f t="shared" si="3"/>
        <v>0.03726851851851852</v>
      </c>
      <c r="R14" s="128">
        <f>Q15+Q14</f>
        <v>0.07674768518518518</v>
      </c>
      <c r="S14" s="130">
        <v>3</v>
      </c>
      <c r="T14" s="13"/>
    </row>
    <row r="15" spans="1:24" ht="24" customHeight="1" thickBot="1">
      <c r="A15" s="127"/>
      <c r="B15" s="131"/>
      <c r="C15" s="67" t="s">
        <v>53</v>
      </c>
      <c r="D15" s="68">
        <v>4</v>
      </c>
      <c r="E15" s="66" t="s">
        <v>49</v>
      </c>
      <c r="F15" s="69" t="s">
        <v>54</v>
      </c>
      <c r="G15" s="70">
        <v>0.0763888888888889</v>
      </c>
      <c r="H15" s="70">
        <v>0.11395833333333333</v>
      </c>
      <c r="I15" s="70">
        <f t="shared" si="0"/>
        <v>0.03756944444444443</v>
      </c>
      <c r="J15" s="66">
        <v>0</v>
      </c>
      <c r="K15" s="68">
        <v>0</v>
      </c>
      <c r="L15" s="68">
        <v>11</v>
      </c>
      <c r="M15" s="68">
        <v>0</v>
      </c>
      <c r="N15" s="66">
        <f t="shared" si="1"/>
        <v>11</v>
      </c>
      <c r="O15" s="70">
        <f t="shared" si="2"/>
        <v>0.0019097222222222224</v>
      </c>
      <c r="P15" s="70"/>
      <c r="Q15" s="70">
        <f t="shared" si="3"/>
        <v>0.039479166666666655</v>
      </c>
      <c r="R15" s="129"/>
      <c r="S15" s="131"/>
      <c r="T15" s="13"/>
      <c r="W15" s="44"/>
      <c r="X15" s="45"/>
    </row>
    <row r="16" spans="1:19" ht="22.5" customHeight="1">
      <c r="A16" s="126">
        <v>4</v>
      </c>
      <c r="B16" s="130" t="s">
        <v>28</v>
      </c>
      <c r="C16" s="73" t="s">
        <v>122</v>
      </c>
      <c r="D16" s="74">
        <v>4</v>
      </c>
      <c r="E16" s="74" t="s">
        <v>69</v>
      </c>
      <c r="F16" s="76" t="s">
        <v>123</v>
      </c>
      <c r="G16" s="77">
        <v>0.015277777777777777</v>
      </c>
      <c r="H16" s="77">
        <v>0.048263888888888884</v>
      </c>
      <c r="I16" s="77">
        <f t="shared" si="0"/>
        <v>0.032986111111111105</v>
      </c>
      <c r="J16" s="75">
        <v>3</v>
      </c>
      <c r="K16" s="74">
        <v>6</v>
      </c>
      <c r="L16" s="74">
        <v>0</v>
      </c>
      <c r="M16" s="74">
        <v>0</v>
      </c>
      <c r="N16" s="75">
        <f t="shared" si="1"/>
        <v>9</v>
      </c>
      <c r="O16" s="77">
        <f t="shared" si="2"/>
        <v>0.0015625</v>
      </c>
      <c r="P16" s="77"/>
      <c r="Q16" s="77">
        <f t="shared" si="3"/>
        <v>0.034548611111111106</v>
      </c>
      <c r="R16" s="128">
        <f>Q17+Q16</f>
        <v>0.09001157407407406</v>
      </c>
      <c r="S16" s="130">
        <v>4</v>
      </c>
    </row>
    <row r="17" spans="1:19" ht="24" customHeight="1" thickBot="1">
      <c r="A17" s="127"/>
      <c r="B17" s="131"/>
      <c r="C17" s="67" t="s">
        <v>57</v>
      </c>
      <c r="D17" s="68">
        <v>4</v>
      </c>
      <c r="E17" s="66" t="s">
        <v>49</v>
      </c>
      <c r="F17" s="69" t="s">
        <v>58</v>
      </c>
      <c r="G17" s="70">
        <v>0.06597222222222222</v>
      </c>
      <c r="H17" s="70">
        <v>0.09834490740740741</v>
      </c>
      <c r="I17" s="70">
        <f t="shared" si="0"/>
        <v>0.032372685185185185</v>
      </c>
      <c r="J17" s="66">
        <v>0</v>
      </c>
      <c r="K17" s="68">
        <v>0</v>
      </c>
      <c r="L17" s="68">
        <v>130</v>
      </c>
      <c r="M17" s="68">
        <v>3</v>
      </c>
      <c r="N17" s="66">
        <f t="shared" si="1"/>
        <v>133</v>
      </c>
      <c r="O17" s="70">
        <f t="shared" si="2"/>
        <v>0.02309027777777778</v>
      </c>
      <c r="P17" s="70"/>
      <c r="Q17" s="70">
        <f t="shared" si="3"/>
        <v>0.055462962962962964</v>
      </c>
      <c r="R17" s="129"/>
      <c r="S17" s="131"/>
    </row>
    <row r="18" spans="1:20" ht="26.25" customHeight="1">
      <c r="A18" s="126">
        <v>5</v>
      </c>
      <c r="B18" s="152" t="s">
        <v>144</v>
      </c>
      <c r="C18" s="73" t="s">
        <v>120</v>
      </c>
      <c r="D18" s="74">
        <v>6</v>
      </c>
      <c r="E18" s="75" t="s">
        <v>69</v>
      </c>
      <c r="F18" s="76" t="s">
        <v>121</v>
      </c>
      <c r="G18" s="77">
        <v>0.08888888888888889</v>
      </c>
      <c r="H18" s="77">
        <v>0.12060185185185185</v>
      </c>
      <c r="I18" s="77">
        <f t="shared" si="0"/>
        <v>0.03171296296296296</v>
      </c>
      <c r="J18" s="75">
        <v>0</v>
      </c>
      <c r="K18" s="74">
        <v>0</v>
      </c>
      <c r="L18" s="74">
        <v>10</v>
      </c>
      <c r="M18" s="74">
        <v>0</v>
      </c>
      <c r="N18" s="75">
        <f t="shared" si="1"/>
        <v>10</v>
      </c>
      <c r="O18" s="77">
        <f t="shared" si="2"/>
        <v>0.0017361111111111112</v>
      </c>
      <c r="P18" s="77"/>
      <c r="Q18" s="78">
        <f t="shared" si="3"/>
        <v>0.03344907407407407</v>
      </c>
      <c r="R18" s="128">
        <f>Q18+Q19</f>
        <v>0.09358796296296296</v>
      </c>
      <c r="S18" s="130">
        <v>5</v>
      </c>
      <c r="T18" s="13"/>
    </row>
    <row r="19" spans="1:19" ht="24" customHeight="1">
      <c r="A19" s="120"/>
      <c r="B19" s="153"/>
      <c r="C19" s="27" t="s">
        <v>59</v>
      </c>
      <c r="D19" s="28">
        <v>4</v>
      </c>
      <c r="E19" s="23" t="s">
        <v>49</v>
      </c>
      <c r="F19" s="29" t="s">
        <v>60</v>
      </c>
      <c r="G19" s="30">
        <v>0.03680555555555556</v>
      </c>
      <c r="H19" s="30">
        <v>0.0728125</v>
      </c>
      <c r="I19" s="30">
        <f t="shared" si="0"/>
        <v>0.036006944444444446</v>
      </c>
      <c r="J19" s="23">
        <v>3</v>
      </c>
      <c r="K19" s="28">
        <v>123</v>
      </c>
      <c r="L19" s="28">
        <v>13</v>
      </c>
      <c r="M19" s="28">
        <v>0</v>
      </c>
      <c r="N19" s="23">
        <f t="shared" si="1"/>
        <v>139</v>
      </c>
      <c r="O19" s="30">
        <f t="shared" si="2"/>
        <v>0.024131944444444445</v>
      </c>
      <c r="P19" s="30"/>
      <c r="Q19" s="72">
        <f t="shared" si="3"/>
        <v>0.060138888888888895</v>
      </c>
      <c r="R19" s="121"/>
      <c r="S19" s="146"/>
    </row>
    <row r="20" spans="1:19" ht="26.25" customHeight="1" thickBot="1">
      <c r="A20" s="127"/>
      <c r="B20" s="154"/>
      <c r="C20" s="67" t="s">
        <v>63</v>
      </c>
      <c r="D20" s="68">
        <v>2</v>
      </c>
      <c r="E20" s="66" t="s">
        <v>49</v>
      </c>
      <c r="F20" s="69" t="s">
        <v>64</v>
      </c>
      <c r="G20" s="70">
        <v>0.1013888888888889</v>
      </c>
      <c r="H20" s="70">
        <v>0.1528125</v>
      </c>
      <c r="I20" s="70">
        <f t="shared" si="0"/>
        <v>0.05142361111111109</v>
      </c>
      <c r="J20" s="66">
        <v>120</v>
      </c>
      <c r="K20" s="68">
        <v>3</v>
      </c>
      <c r="L20" s="68">
        <v>136</v>
      </c>
      <c r="M20" s="68">
        <v>0</v>
      </c>
      <c r="N20" s="66">
        <f t="shared" si="1"/>
        <v>259</v>
      </c>
      <c r="O20" s="70">
        <f t="shared" si="2"/>
        <v>0.04496527777777778</v>
      </c>
      <c r="P20" s="70"/>
      <c r="Q20" s="70">
        <f t="shared" si="3"/>
        <v>0.09638888888888886</v>
      </c>
      <c r="R20" s="129"/>
      <c r="S20" s="131"/>
    </row>
    <row r="21" spans="1:24" ht="24" customHeight="1">
      <c r="A21" s="126">
        <v>6</v>
      </c>
      <c r="B21" s="130" t="s">
        <v>30</v>
      </c>
      <c r="C21" s="73" t="s">
        <v>126</v>
      </c>
      <c r="D21" s="74">
        <v>4</v>
      </c>
      <c r="E21" s="75" t="s">
        <v>69</v>
      </c>
      <c r="F21" s="76" t="s">
        <v>127</v>
      </c>
      <c r="G21" s="77">
        <v>0.08333333333333333</v>
      </c>
      <c r="H21" s="77">
        <v>0.1321875</v>
      </c>
      <c r="I21" s="77">
        <f t="shared" si="0"/>
        <v>0.048854166666666685</v>
      </c>
      <c r="J21" s="75">
        <v>121</v>
      </c>
      <c r="K21" s="74">
        <v>6</v>
      </c>
      <c r="L21" s="74">
        <v>0</v>
      </c>
      <c r="M21" s="74">
        <v>0</v>
      </c>
      <c r="N21" s="75">
        <f t="shared" si="1"/>
        <v>127</v>
      </c>
      <c r="O21" s="77">
        <f t="shared" si="2"/>
        <v>0.022048611111111113</v>
      </c>
      <c r="P21" s="77"/>
      <c r="Q21" s="77">
        <f t="shared" si="3"/>
        <v>0.0709027777777778</v>
      </c>
      <c r="R21" s="128">
        <f>Q22+Q21</f>
        <v>0.16106481481481483</v>
      </c>
      <c r="S21" s="130">
        <v>6</v>
      </c>
      <c r="T21" s="13"/>
      <c r="W21" s="44"/>
      <c r="X21" s="45"/>
    </row>
    <row r="22" spans="1:20" ht="24.75" customHeight="1" thickBot="1">
      <c r="A22" s="127"/>
      <c r="B22" s="131"/>
      <c r="C22" s="67" t="s">
        <v>61</v>
      </c>
      <c r="D22" s="68">
        <v>6</v>
      </c>
      <c r="E22" s="68" t="s">
        <v>49</v>
      </c>
      <c r="F22" s="69" t="s">
        <v>62</v>
      </c>
      <c r="G22" s="70">
        <v>0.02638888888888889</v>
      </c>
      <c r="H22" s="70">
        <v>0.07384259259259258</v>
      </c>
      <c r="I22" s="70">
        <f t="shared" si="0"/>
        <v>0.04745370370370369</v>
      </c>
      <c r="J22" s="66">
        <v>123</v>
      </c>
      <c r="K22" s="68">
        <v>123</v>
      </c>
      <c r="L22" s="68">
        <v>0</v>
      </c>
      <c r="M22" s="68">
        <v>0</v>
      </c>
      <c r="N22" s="66">
        <f t="shared" si="1"/>
        <v>246</v>
      </c>
      <c r="O22" s="70">
        <f t="shared" si="2"/>
        <v>0.042708333333333334</v>
      </c>
      <c r="P22" s="70"/>
      <c r="Q22" s="70">
        <f t="shared" si="3"/>
        <v>0.09016203703703703</v>
      </c>
      <c r="R22" s="129"/>
      <c r="S22" s="131"/>
      <c r="T22" s="13"/>
    </row>
    <row r="23" spans="1:13" s="65" customFormat="1" ht="14.25" customHeight="1">
      <c r="A23" s="65" t="s">
        <v>129</v>
      </c>
      <c r="B23" s="98"/>
      <c r="D23" s="65" t="s">
        <v>130</v>
      </c>
      <c r="K23" s="98"/>
      <c r="L23" s="98"/>
      <c r="M23" s="98"/>
    </row>
    <row r="24" spans="1:10" s="65" customFormat="1" ht="13.5" customHeight="1">
      <c r="A24" s="99" t="s">
        <v>23</v>
      </c>
      <c r="D24" s="151" t="s">
        <v>24</v>
      </c>
      <c r="E24" s="151"/>
      <c r="F24" s="151"/>
      <c r="G24" s="151"/>
      <c r="H24" s="151"/>
      <c r="I24" s="151"/>
      <c r="J24" s="151"/>
    </row>
  </sheetData>
  <mergeCells count="46">
    <mergeCell ref="D24:J24"/>
    <mergeCell ref="A1:O1"/>
    <mergeCell ref="B9:B10"/>
    <mergeCell ref="B11:B13"/>
    <mergeCell ref="B14:B15"/>
    <mergeCell ref="B16:B17"/>
    <mergeCell ref="B18:B20"/>
    <mergeCell ref="B21:B22"/>
    <mergeCell ref="A2:O2"/>
    <mergeCell ref="A3:O3"/>
    <mergeCell ref="A4:O4"/>
    <mergeCell ref="A5:O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M7"/>
    <mergeCell ref="N7:N8"/>
    <mergeCell ref="O7:O8"/>
    <mergeCell ref="R14:R15"/>
    <mergeCell ref="S14:S15"/>
    <mergeCell ref="P7:P8"/>
    <mergeCell ref="Q7:Q8"/>
    <mergeCell ref="R7:R8"/>
    <mergeCell ref="S7:S8"/>
    <mergeCell ref="A21:A22"/>
    <mergeCell ref="R21:R22"/>
    <mergeCell ref="S21:S22"/>
    <mergeCell ref="A18:A20"/>
    <mergeCell ref="R18:R20"/>
    <mergeCell ref="S18:S20"/>
    <mergeCell ref="A9:A10"/>
    <mergeCell ref="R9:R10"/>
    <mergeCell ref="S9:S10"/>
    <mergeCell ref="A16:A17"/>
    <mergeCell ref="R16:R17"/>
    <mergeCell ref="S16:S17"/>
    <mergeCell ref="A11:A13"/>
    <mergeCell ref="R11:R13"/>
    <mergeCell ref="S11:S13"/>
    <mergeCell ref="A14:A15"/>
  </mergeCells>
  <printOptions/>
  <pageMargins left="0.37" right="0.29" top="0.21" bottom="0.1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17"/>
  <sheetViews>
    <sheetView workbookViewId="0" topLeftCell="A10">
      <selection activeCell="C7" sqref="C7:D7"/>
    </sheetView>
  </sheetViews>
  <sheetFormatPr defaultColWidth="9.140625" defaultRowHeight="12.75"/>
  <cols>
    <col min="1" max="1" width="4.140625" style="1" customWidth="1"/>
    <col min="2" max="2" width="28.421875" style="1" customWidth="1"/>
    <col min="3" max="3" width="17.57421875" style="1" customWidth="1"/>
    <col min="4" max="4" width="17.28125" style="1" customWidth="1"/>
    <col min="5" max="5" width="15.7109375" style="1" customWidth="1"/>
    <col min="6" max="6" width="17.140625" style="1" customWidth="1"/>
    <col min="7" max="7" width="5.8515625" style="1" customWidth="1"/>
    <col min="8" max="16384" width="9.140625" style="1" customWidth="1"/>
  </cols>
  <sheetData>
    <row r="1" spans="1:14" s="80" customFormat="1" ht="10.5" customHeight="1">
      <c r="A1" s="134" t="s">
        <v>0</v>
      </c>
      <c r="B1" s="134"/>
      <c r="C1" s="134"/>
      <c r="D1" s="134"/>
      <c r="E1" s="134"/>
      <c r="F1" s="134"/>
      <c r="G1" s="102"/>
      <c r="H1" s="102"/>
      <c r="I1" s="102"/>
      <c r="J1" s="102"/>
      <c r="K1" s="102"/>
      <c r="L1" s="102"/>
      <c r="M1" s="102"/>
      <c r="N1" s="102"/>
    </row>
    <row r="2" spans="1:18" s="81" customFormat="1" ht="10.5" customHeight="1">
      <c r="A2" s="134" t="s">
        <v>1</v>
      </c>
      <c r="B2" s="134"/>
      <c r="C2" s="134"/>
      <c r="D2" s="134"/>
      <c r="E2" s="134"/>
      <c r="F2" s="134"/>
      <c r="G2" s="102"/>
      <c r="H2" s="102"/>
      <c r="I2" s="102"/>
      <c r="J2" s="102"/>
      <c r="K2" s="102"/>
      <c r="L2" s="102"/>
      <c r="M2" s="102"/>
      <c r="N2" s="102"/>
      <c r="R2" s="82"/>
    </row>
    <row r="3" spans="1:18" s="81" customFormat="1" ht="10.5" customHeight="1">
      <c r="A3" s="134" t="s">
        <v>2</v>
      </c>
      <c r="B3" s="134"/>
      <c r="C3" s="134"/>
      <c r="D3" s="134"/>
      <c r="E3" s="134"/>
      <c r="F3" s="134"/>
      <c r="G3" s="102"/>
      <c r="H3" s="102"/>
      <c r="I3" s="102"/>
      <c r="J3" s="102"/>
      <c r="K3" s="102"/>
      <c r="L3" s="102"/>
      <c r="M3" s="102"/>
      <c r="N3" s="102"/>
      <c r="R3" s="82"/>
    </row>
    <row r="4" spans="1:18" s="3" customFormat="1" ht="27" customHeight="1">
      <c r="A4" s="135" t="s">
        <v>148</v>
      </c>
      <c r="B4" s="135"/>
      <c r="C4" s="135"/>
      <c r="D4" s="135"/>
      <c r="E4" s="135"/>
      <c r="F4" s="135"/>
      <c r="G4" s="103"/>
      <c r="H4" s="103"/>
      <c r="I4" s="103"/>
      <c r="J4" s="103"/>
      <c r="K4" s="103"/>
      <c r="L4" s="103"/>
      <c r="M4" s="103"/>
      <c r="N4" s="103"/>
      <c r="P4" s="79"/>
      <c r="Q4" s="79"/>
      <c r="R4" s="79"/>
    </row>
    <row r="5" spans="1:6" s="3" customFormat="1" ht="13.5" customHeight="1">
      <c r="A5" s="142" t="s">
        <v>134</v>
      </c>
      <c r="B5" s="142"/>
      <c r="C5" s="142"/>
      <c r="D5" s="142"/>
      <c r="E5" s="142"/>
      <c r="F5" s="142"/>
    </row>
    <row r="6" spans="1:6" s="7" customFormat="1" ht="15.75">
      <c r="A6" s="5" t="s">
        <v>4</v>
      </c>
      <c r="B6" s="5"/>
      <c r="C6" s="5"/>
      <c r="D6" s="5"/>
      <c r="E6" s="5"/>
      <c r="F6" s="6" t="s">
        <v>5</v>
      </c>
    </row>
    <row r="7" spans="1:8" ht="20.25" customHeight="1">
      <c r="A7" s="143" t="s">
        <v>6</v>
      </c>
      <c r="B7" s="143" t="s">
        <v>7</v>
      </c>
      <c r="C7" s="143" t="s">
        <v>9</v>
      </c>
      <c r="D7" s="143"/>
      <c r="E7" s="143" t="s">
        <v>10</v>
      </c>
      <c r="F7" s="143" t="s">
        <v>147</v>
      </c>
      <c r="G7" s="155"/>
      <c r="H7" s="155"/>
    </row>
    <row r="8" spans="1:9" ht="50.25" customHeight="1">
      <c r="A8" s="143"/>
      <c r="B8" s="143"/>
      <c r="C8" s="8" t="s">
        <v>11</v>
      </c>
      <c r="D8" s="8" t="s">
        <v>12</v>
      </c>
      <c r="E8" s="143"/>
      <c r="F8" s="143"/>
      <c r="G8" s="155"/>
      <c r="H8" s="155"/>
      <c r="I8" s="9"/>
    </row>
    <row r="9" spans="1:8" ht="48.75" customHeight="1">
      <c r="A9" s="8">
        <v>1</v>
      </c>
      <c r="B9" s="104" t="s">
        <v>25</v>
      </c>
      <c r="C9" s="10">
        <v>1</v>
      </c>
      <c r="D9" s="11">
        <v>2</v>
      </c>
      <c r="E9" s="11">
        <f aca="true" t="shared" si="0" ref="E9:E14">C9+D9</f>
        <v>3</v>
      </c>
      <c r="F9" s="11">
        <v>1</v>
      </c>
      <c r="G9" s="12"/>
      <c r="H9" s="13"/>
    </row>
    <row r="10" spans="1:8" ht="51.75" customHeight="1">
      <c r="A10" s="8">
        <f>A9+1</f>
        <v>2</v>
      </c>
      <c r="B10" s="104" t="s">
        <v>26</v>
      </c>
      <c r="C10" s="11">
        <v>2</v>
      </c>
      <c r="D10" s="11">
        <v>1</v>
      </c>
      <c r="E10" s="11">
        <f t="shared" si="0"/>
        <v>3</v>
      </c>
      <c r="F10" s="11">
        <v>2</v>
      </c>
      <c r="G10" s="12"/>
      <c r="H10" s="13"/>
    </row>
    <row r="11" spans="1:8" ht="51.75" customHeight="1">
      <c r="A11" s="8">
        <v>3</v>
      </c>
      <c r="B11" s="104" t="s">
        <v>28</v>
      </c>
      <c r="C11" s="11">
        <v>3</v>
      </c>
      <c r="D11" s="11">
        <v>4</v>
      </c>
      <c r="E11" s="11">
        <f t="shared" si="0"/>
        <v>7</v>
      </c>
      <c r="F11" s="11">
        <v>3</v>
      </c>
      <c r="G11" s="12"/>
      <c r="H11" s="13"/>
    </row>
    <row r="12" spans="1:8" ht="51.75" customHeight="1">
      <c r="A12" s="8">
        <v>4</v>
      </c>
      <c r="B12" s="104" t="s">
        <v>29</v>
      </c>
      <c r="C12" s="11">
        <v>4</v>
      </c>
      <c r="D12" s="11">
        <v>3</v>
      </c>
      <c r="E12" s="11">
        <f t="shared" si="0"/>
        <v>7</v>
      </c>
      <c r="F12" s="11">
        <v>4</v>
      </c>
      <c r="G12" s="12"/>
      <c r="H12" s="13"/>
    </row>
    <row r="13" spans="1:8" ht="51.75" customHeight="1">
      <c r="A13" s="8">
        <v>5</v>
      </c>
      <c r="B13" s="104" t="s">
        <v>144</v>
      </c>
      <c r="C13" s="11">
        <v>5</v>
      </c>
      <c r="D13" s="11">
        <v>5</v>
      </c>
      <c r="E13" s="11">
        <f t="shared" si="0"/>
        <v>10</v>
      </c>
      <c r="F13" s="11">
        <v>5</v>
      </c>
      <c r="G13" s="12"/>
      <c r="H13" s="14"/>
    </row>
    <row r="14" spans="1:7" ht="57.75" customHeight="1">
      <c r="A14" s="8">
        <v>6</v>
      </c>
      <c r="B14" s="104" t="s">
        <v>30</v>
      </c>
      <c r="C14" s="11">
        <v>6</v>
      </c>
      <c r="D14" s="22">
        <v>6</v>
      </c>
      <c r="E14" s="11">
        <f t="shared" si="0"/>
        <v>12</v>
      </c>
      <c r="F14" s="11">
        <v>6</v>
      </c>
      <c r="G14" s="15"/>
    </row>
    <row r="16" spans="1:12" s="3" customFormat="1" ht="15.75" customHeight="1">
      <c r="A16" s="3" t="s">
        <v>129</v>
      </c>
      <c r="B16" s="20"/>
      <c r="C16" s="3" t="s">
        <v>130</v>
      </c>
      <c r="J16" s="20"/>
      <c r="K16" s="20"/>
      <c r="L16" s="20"/>
    </row>
    <row r="17" spans="1:9" s="3" customFormat="1" ht="15.75">
      <c r="A17" s="21" t="s">
        <v>23</v>
      </c>
      <c r="C17" s="136" t="s">
        <v>24</v>
      </c>
      <c r="D17" s="136"/>
      <c r="E17" s="136"/>
      <c r="F17" s="136"/>
      <c r="G17" s="136"/>
      <c r="H17" s="136"/>
      <c r="I17" s="136"/>
    </row>
  </sheetData>
  <mergeCells count="13">
    <mergeCell ref="A5:F5"/>
    <mergeCell ref="G7:G8"/>
    <mergeCell ref="H7:H8"/>
    <mergeCell ref="A7:A8"/>
    <mergeCell ref="B7:B8"/>
    <mergeCell ref="A1:F1"/>
    <mergeCell ref="A2:F2"/>
    <mergeCell ref="A3:F3"/>
    <mergeCell ref="A4:F4"/>
    <mergeCell ref="C7:D7"/>
    <mergeCell ref="E7:E8"/>
    <mergeCell ref="F7:F8"/>
    <mergeCell ref="C17:I17"/>
  </mergeCells>
  <printOptions/>
  <pageMargins left="0.38" right="0.44" top="0.34" bottom="0.43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T18"/>
  <sheetViews>
    <sheetView workbookViewId="0" topLeftCell="A7">
      <selection activeCell="S7" sqref="S7:S8"/>
    </sheetView>
  </sheetViews>
  <sheetFormatPr defaultColWidth="9.140625" defaultRowHeight="12.75"/>
  <cols>
    <col min="1" max="1" width="4.140625" style="1" customWidth="1"/>
    <col min="2" max="2" width="25.140625" style="1" customWidth="1"/>
    <col min="3" max="3" width="21.57421875" style="1" customWidth="1"/>
    <col min="4" max="4" width="4.7109375" style="1" customWidth="1"/>
    <col min="5" max="5" width="8.57421875" style="1" customWidth="1"/>
    <col min="6" max="6" width="7.7109375" style="1" customWidth="1"/>
    <col min="7" max="7" width="9.00390625" style="1" customWidth="1"/>
    <col min="8" max="8" width="4.57421875" style="1" customWidth="1"/>
    <col min="9" max="9" width="4.00390625" style="1" customWidth="1"/>
    <col min="10" max="10" width="4.421875" style="1" customWidth="1"/>
    <col min="11" max="11" width="3.7109375" style="1" customWidth="1"/>
    <col min="12" max="12" width="5.421875" style="1" customWidth="1"/>
    <col min="13" max="13" width="5.140625" style="1" customWidth="1"/>
    <col min="14" max="14" width="4.8515625" style="1" customWidth="1"/>
    <col min="15" max="15" width="7.7109375" style="1" customWidth="1"/>
    <col min="16" max="16" width="11.00390625" style="1" hidden="1" customWidth="1"/>
    <col min="17" max="17" width="8.00390625" style="1" customWidth="1"/>
    <col min="18" max="18" width="4.421875" style="1" customWidth="1"/>
    <col min="19" max="19" width="6.8515625" style="1" customWidth="1"/>
    <col min="20" max="16384" width="9.140625" style="1" customWidth="1"/>
  </cols>
  <sheetData>
    <row r="1" spans="1:15" s="80" customFormat="1" ht="10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9" s="81" customFormat="1" ht="10.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S2" s="82"/>
    </row>
    <row r="3" spans="1:19" s="81" customFormat="1" ht="10.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S3" s="82"/>
    </row>
    <row r="4" spans="1:19" s="3" customFormat="1" ht="15.75" customHeight="1">
      <c r="A4" s="135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Q4" s="79"/>
      <c r="R4" s="79"/>
      <c r="S4" s="79"/>
    </row>
    <row r="5" spans="1:19" s="3" customFormat="1" ht="13.5" customHeight="1">
      <c r="A5" s="142" t="s">
        <v>135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S5" s="2"/>
    </row>
    <row r="6" spans="1:19" s="7" customFormat="1" ht="15.75">
      <c r="A6" s="5" t="s">
        <v>4</v>
      </c>
      <c r="B6" s="5"/>
      <c r="C6" s="5"/>
      <c r="D6" s="5"/>
      <c r="E6" s="5"/>
      <c r="F6" s="5"/>
      <c r="H6" s="5"/>
      <c r="S6" s="6" t="s">
        <v>107</v>
      </c>
    </row>
    <row r="7" spans="1:19" ht="15.75" customHeight="1">
      <c r="A7" s="143" t="s">
        <v>6</v>
      </c>
      <c r="B7" s="143" t="s">
        <v>7</v>
      </c>
      <c r="C7" s="143" t="s">
        <v>8</v>
      </c>
      <c r="D7" s="156" t="s">
        <v>33</v>
      </c>
      <c r="E7" s="157" t="s">
        <v>36</v>
      </c>
      <c r="F7" s="157" t="s">
        <v>37</v>
      </c>
      <c r="G7" s="158" t="s">
        <v>38</v>
      </c>
      <c r="H7" s="159" t="s">
        <v>39</v>
      </c>
      <c r="I7" s="159"/>
      <c r="J7" s="159"/>
      <c r="K7" s="159"/>
      <c r="L7" s="159"/>
      <c r="M7" s="159"/>
      <c r="N7" s="157" t="s">
        <v>40</v>
      </c>
      <c r="O7" s="157" t="s">
        <v>41</v>
      </c>
      <c r="P7" s="157" t="s">
        <v>42</v>
      </c>
      <c r="Q7" s="157" t="s">
        <v>43</v>
      </c>
      <c r="R7" s="157" t="s">
        <v>9</v>
      </c>
      <c r="S7" s="125" t="s">
        <v>159</v>
      </c>
    </row>
    <row r="8" spans="1:20" ht="129.75" customHeight="1">
      <c r="A8" s="143"/>
      <c r="B8" s="143"/>
      <c r="C8" s="143"/>
      <c r="D8" s="156"/>
      <c r="E8" s="157"/>
      <c r="F8" s="157"/>
      <c r="G8" s="158"/>
      <c r="H8" s="55" t="s">
        <v>108</v>
      </c>
      <c r="I8" s="57" t="s">
        <v>113</v>
      </c>
      <c r="J8" s="57" t="s">
        <v>110</v>
      </c>
      <c r="K8" s="57" t="s">
        <v>112</v>
      </c>
      <c r="L8" s="58" t="s">
        <v>149</v>
      </c>
      <c r="M8" s="57" t="s">
        <v>66</v>
      </c>
      <c r="N8" s="157"/>
      <c r="O8" s="157"/>
      <c r="P8" s="157"/>
      <c r="Q8" s="157"/>
      <c r="R8" s="157"/>
      <c r="S8" s="125"/>
      <c r="T8" s="9"/>
    </row>
    <row r="9" spans="1:19" ht="51.75" customHeight="1">
      <c r="A9" s="8">
        <v>1</v>
      </c>
      <c r="B9" s="56" t="s">
        <v>13</v>
      </c>
      <c r="C9" s="27" t="s">
        <v>114</v>
      </c>
      <c r="D9" s="34">
        <v>10</v>
      </c>
      <c r="E9" s="59">
        <v>0</v>
      </c>
      <c r="F9" s="59">
        <v>0.0671875</v>
      </c>
      <c r="G9" s="60">
        <f>F9-E9</f>
        <v>0.0671875</v>
      </c>
      <c r="H9" s="8">
        <v>0</v>
      </c>
      <c r="I9" s="56">
        <v>0</v>
      </c>
      <c r="J9" s="56">
        <v>0</v>
      </c>
      <c r="K9" s="56">
        <v>0</v>
      </c>
      <c r="L9" s="56">
        <v>3</v>
      </c>
      <c r="M9" s="56">
        <v>10</v>
      </c>
      <c r="N9" s="8">
        <f>SUM(I9:M9)</f>
        <v>13</v>
      </c>
      <c r="O9" s="60">
        <f>N9*TIMEVALUE("0:00:30")</f>
        <v>0.004513888888888889</v>
      </c>
      <c r="P9" s="60"/>
      <c r="Q9" s="60">
        <f>G9+O9-P9</f>
        <v>0.07170138888888888</v>
      </c>
      <c r="R9" s="90">
        <v>1</v>
      </c>
      <c r="S9" s="61">
        <f>Q9/$Q$9</f>
        <v>1</v>
      </c>
    </row>
    <row r="10" spans="1:19" ht="51.75" customHeight="1">
      <c r="A10" s="8">
        <f>A9+1</f>
        <v>2</v>
      </c>
      <c r="B10" s="56" t="s">
        <v>14</v>
      </c>
      <c r="C10" s="27" t="s">
        <v>15</v>
      </c>
      <c r="D10" s="36">
        <v>10</v>
      </c>
      <c r="E10" s="59">
        <v>0.006944444444444444</v>
      </c>
      <c r="F10" s="59">
        <v>0.08439814814814815</v>
      </c>
      <c r="G10" s="60">
        <f>F10-E10</f>
        <v>0.0774537037037037</v>
      </c>
      <c r="H10" s="8">
        <v>0</v>
      </c>
      <c r="I10" s="56">
        <v>0</v>
      </c>
      <c r="J10" s="56">
        <v>0</v>
      </c>
      <c r="K10" s="56">
        <v>0</v>
      </c>
      <c r="L10" s="56">
        <v>3</v>
      </c>
      <c r="M10" s="56">
        <v>6</v>
      </c>
      <c r="N10" s="8">
        <f>SUM(I10:M10)</f>
        <v>9</v>
      </c>
      <c r="O10" s="60">
        <f>N10*TIMEVALUE("0:00:30")</f>
        <v>0.003125</v>
      </c>
      <c r="P10" s="60"/>
      <c r="Q10" s="60">
        <f>G10+O10-P10</f>
        <v>0.08057870370370371</v>
      </c>
      <c r="R10" s="90">
        <v>2</v>
      </c>
      <c r="S10" s="61">
        <f>Q10/$Q$9</f>
        <v>1.123809523809524</v>
      </c>
    </row>
    <row r="11" spans="1:19" ht="51.75" customHeight="1">
      <c r="A11" s="8">
        <v>3</v>
      </c>
      <c r="B11" s="56" t="s">
        <v>16</v>
      </c>
      <c r="C11" s="27" t="s">
        <v>17</v>
      </c>
      <c r="D11" s="36">
        <v>2.6</v>
      </c>
      <c r="E11" s="59">
        <v>0.020833333333333332</v>
      </c>
      <c r="F11" s="59">
        <v>0.09980324074074075</v>
      </c>
      <c r="G11" s="60">
        <f>F11-E11</f>
        <v>0.07896990740740742</v>
      </c>
      <c r="H11" s="8">
        <v>10</v>
      </c>
      <c r="I11" s="56">
        <v>0</v>
      </c>
      <c r="J11" s="56">
        <v>0</v>
      </c>
      <c r="K11" s="56">
        <v>0</v>
      </c>
      <c r="L11" s="56">
        <v>3</v>
      </c>
      <c r="M11" s="56">
        <v>13</v>
      </c>
      <c r="N11" s="8">
        <f>SUM(I11:M11)</f>
        <v>16</v>
      </c>
      <c r="O11" s="60">
        <f>N11*TIMEVALUE("0:00:30")</f>
        <v>0.005555555555555556</v>
      </c>
      <c r="P11" s="60"/>
      <c r="Q11" s="60">
        <f>G11+O11-P11</f>
        <v>0.08452546296296297</v>
      </c>
      <c r="R11" s="90">
        <v>3</v>
      </c>
      <c r="S11" s="61">
        <f>Q11/$Q$9</f>
        <v>1.178853914447135</v>
      </c>
    </row>
    <row r="12" spans="1:19" ht="51.75" customHeight="1">
      <c r="A12" s="8">
        <v>4</v>
      </c>
      <c r="B12" s="56" t="s">
        <v>18</v>
      </c>
      <c r="C12" s="27" t="s">
        <v>19</v>
      </c>
      <c r="D12" s="36">
        <v>8</v>
      </c>
      <c r="E12" s="59">
        <v>0.013888888888888888</v>
      </c>
      <c r="F12" s="59">
        <v>0.09876157407407408</v>
      </c>
      <c r="G12" s="60">
        <f>F12-E12</f>
        <v>0.0848726851851852</v>
      </c>
      <c r="H12" s="8">
        <v>10</v>
      </c>
      <c r="I12" s="56">
        <v>3</v>
      </c>
      <c r="J12" s="56">
        <v>0</v>
      </c>
      <c r="K12" s="56">
        <v>0</v>
      </c>
      <c r="L12" s="56">
        <v>3</v>
      </c>
      <c r="M12" s="56">
        <v>3</v>
      </c>
      <c r="N12" s="8">
        <f>SUM(I12:M12)</f>
        <v>9</v>
      </c>
      <c r="O12" s="60">
        <f>N12*TIMEVALUE("0:00:30")</f>
        <v>0.003125</v>
      </c>
      <c r="P12" s="60"/>
      <c r="Q12" s="60">
        <f>G12+O12-P12</f>
        <v>0.0879976851851852</v>
      </c>
      <c r="R12" s="90">
        <v>4</v>
      </c>
      <c r="S12" s="61">
        <f>Q12/$Q$9</f>
        <v>1.2272800645682005</v>
      </c>
    </row>
    <row r="13" spans="1:19" ht="51.75" customHeight="1">
      <c r="A13" s="8">
        <v>5</v>
      </c>
      <c r="B13" s="56" t="s">
        <v>21</v>
      </c>
      <c r="C13" s="27" t="s">
        <v>22</v>
      </c>
      <c r="D13" s="36">
        <v>1.2</v>
      </c>
      <c r="E13" s="59">
        <v>0.027777777777777776</v>
      </c>
      <c r="F13" s="59" t="s">
        <v>115</v>
      </c>
      <c r="G13" s="60"/>
      <c r="H13" s="8">
        <v>0</v>
      </c>
      <c r="I13" s="56"/>
      <c r="J13" s="56"/>
      <c r="K13" s="56"/>
      <c r="L13" s="56"/>
      <c r="M13" s="56"/>
      <c r="N13" s="8"/>
      <c r="O13" s="60"/>
      <c r="P13" s="60"/>
      <c r="Q13" s="60"/>
      <c r="R13" s="56"/>
      <c r="S13" s="64"/>
    </row>
    <row r="14" spans="1:18" ht="17.25" customHeight="1">
      <c r="A14" s="15"/>
      <c r="C14" s="16"/>
      <c r="D14" s="17">
        <f>SUM(D9:D13)</f>
        <v>31.8</v>
      </c>
      <c r="E14" s="18"/>
      <c r="F14" s="15"/>
      <c r="G14" s="62"/>
      <c r="H14" s="62"/>
      <c r="I14" s="141"/>
      <c r="J14" s="141"/>
      <c r="K14" s="141"/>
      <c r="L14" s="141"/>
      <c r="M14" s="141"/>
      <c r="N14" s="63"/>
      <c r="O14" s="63"/>
      <c r="P14" s="19"/>
      <c r="Q14" s="19"/>
      <c r="R14" s="15"/>
    </row>
    <row r="15" spans="1:18" ht="15.75" customHeight="1">
      <c r="A15" s="3"/>
      <c r="B15" s="20"/>
      <c r="K15" s="20"/>
      <c r="L15" s="20"/>
      <c r="M15" s="20"/>
      <c r="N15" s="3"/>
      <c r="O15" s="3"/>
      <c r="P15" s="3"/>
      <c r="Q15" s="3"/>
      <c r="R15" s="3"/>
    </row>
    <row r="16" spans="1:13" s="3" customFormat="1" ht="15.75" customHeight="1">
      <c r="A16" s="3" t="s">
        <v>129</v>
      </c>
      <c r="B16" s="20"/>
      <c r="D16" s="3" t="s">
        <v>130</v>
      </c>
      <c r="K16" s="20"/>
      <c r="L16" s="20"/>
      <c r="M16" s="20"/>
    </row>
    <row r="17" spans="1:10" s="3" customFormat="1" ht="15.75">
      <c r="A17" s="21" t="s">
        <v>23</v>
      </c>
      <c r="D17" s="136" t="s">
        <v>24</v>
      </c>
      <c r="E17" s="136"/>
      <c r="F17" s="136"/>
      <c r="G17" s="136"/>
      <c r="H17" s="136"/>
      <c r="I17" s="136"/>
      <c r="J17" s="136"/>
    </row>
    <row r="18" spans="7:8" ht="15">
      <c r="G18" s="32"/>
      <c r="H18" s="32"/>
    </row>
  </sheetData>
  <mergeCells count="21">
    <mergeCell ref="D17:J17"/>
    <mergeCell ref="Q7:Q8"/>
    <mergeCell ref="R7:R8"/>
    <mergeCell ref="S7:S8"/>
    <mergeCell ref="I14:M14"/>
    <mergeCell ref="H7:M7"/>
    <mergeCell ref="N7:N8"/>
    <mergeCell ref="O7:O8"/>
    <mergeCell ref="P7:P8"/>
    <mergeCell ref="A5:O5"/>
    <mergeCell ref="A7:A8"/>
    <mergeCell ref="B7:B8"/>
    <mergeCell ref="C7:C8"/>
    <mergeCell ref="D7:D8"/>
    <mergeCell ref="E7:E8"/>
    <mergeCell ref="F7:F8"/>
    <mergeCell ref="G7:G8"/>
    <mergeCell ref="A1:O1"/>
    <mergeCell ref="A2:O2"/>
    <mergeCell ref="A3:O3"/>
    <mergeCell ref="A4:O4"/>
  </mergeCells>
  <printOptions/>
  <pageMargins left="0.23" right="0.39" top="0.27" bottom="0.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17"/>
  <sheetViews>
    <sheetView tabSelected="1" workbookViewId="0" topLeftCell="A7">
      <selection activeCell="C13" sqref="C13"/>
    </sheetView>
  </sheetViews>
  <sheetFormatPr defaultColWidth="9.140625" defaultRowHeight="12.75"/>
  <cols>
    <col min="1" max="1" width="4.140625" style="1" customWidth="1"/>
    <col min="2" max="2" width="24.00390625" style="1" customWidth="1"/>
    <col min="3" max="3" width="18.421875" style="1" customWidth="1"/>
    <col min="4" max="4" width="4.28125" style="1" customWidth="1"/>
    <col min="5" max="5" width="3.57421875" style="1" customWidth="1"/>
    <col min="6" max="6" width="4.00390625" style="1" customWidth="1"/>
    <col min="7" max="7" width="7.7109375" style="1" customWidth="1"/>
    <col min="8" max="8" width="7.8515625" style="1" customWidth="1"/>
    <col min="9" max="9" width="7.7109375" style="1" customWidth="1"/>
    <col min="10" max="10" width="4.28125" style="1" customWidth="1"/>
    <col min="11" max="11" width="4.57421875" style="1" customWidth="1"/>
    <col min="12" max="13" width="5.00390625" style="1" customWidth="1"/>
    <col min="14" max="14" width="4.57421875" style="1" customWidth="1"/>
    <col min="15" max="15" width="8.421875" style="1" customWidth="1"/>
    <col min="16" max="16" width="6.140625" style="1" customWidth="1"/>
    <col min="17" max="17" width="8.7109375" style="1" customWidth="1"/>
    <col min="18" max="18" width="5.8515625" style="1" customWidth="1"/>
    <col min="19" max="16384" width="9.140625" style="1" customWidth="1"/>
  </cols>
  <sheetData>
    <row r="1" spans="1:15" s="80" customFormat="1" ht="10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9" s="81" customFormat="1" ht="10.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S2" s="82"/>
    </row>
    <row r="3" spans="1:19" s="81" customFormat="1" ht="10.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S3" s="82"/>
    </row>
    <row r="4" spans="1:19" s="3" customFormat="1" ht="15.75" customHeight="1">
      <c r="A4" s="135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Q4" s="79"/>
      <c r="R4" s="79"/>
      <c r="S4" s="79"/>
    </row>
    <row r="5" spans="1:18" s="3" customFormat="1" ht="13.5" customHeight="1">
      <c r="A5" s="142" t="s">
        <v>136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R5" s="2"/>
    </row>
    <row r="6" spans="1:18" s="7" customFormat="1" ht="15.75">
      <c r="A6" s="5" t="s">
        <v>4</v>
      </c>
      <c r="B6" s="5"/>
      <c r="C6" s="5"/>
      <c r="D6" s="5"/>
      <c r="E6" s="5"/>
      <c r="F6" s="5"/>
      <c r="G6" s="5"/>
      <c r="H6" s="5"/>
      <c r="J6" s="5"/>
      <c r="R6" s="6" t="s">
        <v>31</v>
      </c>
    </row>
    <row r="7" spans="1:19" ht="15.75" customHeight="1">
      <c r="A7" s="161" t="s">
        <v>6</v>
      </c>
      <c r="B7" s="124" t="s">
        <v>7</v>
      </c>
      <c r="C7" s="124" t="s">
        <v>32</v>
      </c>
      <c r="D7" s="138" t="s">
        <v>33</v>
      </c>
      <c r="E7" s="144" t="s">
        <v>34</v>
      </c>
      <c r="F7" s="144" t="s">
        <v>35</v>
      </c>
      <c r="G7" s="144" t="s">
        <v>36</v>
      </c>
      <c r="H7" s="144" t="s">
        <v>37</v>
      </c>
      <c r="I7" s="145" t="s">
        <v>38</v>
      </c>
      <c r="J7" s="122" t="s">
        <v>39</v>
      </c>
      <c r="K7" s="123"/>
      <c r="L7" s="123"/>
      <c r="M7" s="123"/>
      <c r="N7" s="144" t="s">
        <v>40</v>
      </c>
      <c r="O7" s="144" t="s">
        <v>41</v>
      </c>
      <c r="P7" s="144" t="s">
        <v>42</v>
      </c>
      <c r="Q7" s="144" t="s">
        <v>43</v>
      </c>
      <c r="R7" s="144" t="s">
        <v>9</v>
      </c>
      <c r="S7" s="160"/>
    </row>
    <row r="8" spans="1:19" ht="133.5" customHeight="1">
      <c r="A8" s="161"/>
      <c r="B8" s="124"/>
      <c r="C8" s="124"/>
      <c r="D8" s="138"/>
      <c r="E8" s="144"/>
      <c r="F8" s="144"/>
      <c r="G8" s="144"/>
      <c r="H8" s="144"/>
      <c r="I8" s="145"/>
      <c r="J8" s="24" t="s">
        <v>65</v>
      </c>
      <c r="K8" s="25" t="s">
        <v>66</v>
      </c>
      <c r="L8" s="25" t="s">
        <v>46</v>
      </c>
      <c r="M8" s="25" t="s">
        <v>150</v>
      </c>
      <c r="N8" s="144"/>
      <c r="O8" s="144"/>
      <c r="P8" s="144"/>
      <c r="Q8" s="144"/>
      <c r="R8" s="144"/>
      <c r="S8" s="160"/>
    </row>
    <row r="9" spans="1:22" ht="51.75" customHeight="1">
      <c r="A9" s="41">
        <v>1</v>
      </c>
      <c r="B9" s="111" t="s">
        <v>81</v>
      </c>
      <c r="C9" s="106" t="s">
        <v>82</v>
      </c>
      <c r="D9" s="108">
        <v>1.3</v>
      </c>
      <c r="E9" s="42" t="s">
        <v>49</v>
      </c>
      <c r="F9" s="43" t="s">
        <v>83</v>
      </c>
      <c r="G9" s="105">
        <v>0.044444444444444446</v>
      </c>
      <c r="H9" s="105">
        <v>0.06074074074074074</v>
      </c>
      <c r="I9" s="105">
        <f aca="true" t="shared" si="0" ref="I9:I14">H9-G9-P9</f>
        <v>0.016296296296296295</v>
      </c>
      <c r="J9" s="41">
        <v>0</v>
      </c>
      <c r="K9" s="42">
        <v>0</v>
      </c>
      <c r="L9" s="42">
        <v>0</v>
      </c>
      <c r="M9" s="42">
        <v>0</v>
      </c>
      <c r="N9" s="41">
        <f aca="true" t="shared" si="1" ref="N9:N14">J9+K9+L9+M9</f>
        <v>0</v>
      </c>
      <c r="O9" s="105">
        <f aca="true" t="shared" si="2" ref="O9:O14">N9*"00:00:15"</f>
        <v>0</v>
      </c>
      <c r="P9" s="105"/>
      <c r="Q9" s="105">
        <f aca="true" t="shared" si="3" ref="Q9:Q14">I9+O9</f>
        <v>0.016296296296296295</v>
      </c>
      <c r="R9" s="110">
        <v>1</v>
      </c>
      <c r="U9" s="44"/>
      <c r="V9" s="45"/>
    </row>
    <row r="10" spans="1:18" ht="37.5" customHeight="1">
      <c r="A10" s="26">
        <v>2</v>
      </c>
      <c r="B10" s="83" t="s">
        <v>84</v>
      </c>
      <c r="C10" s="27" t="s">
        <v>85</v>
      </c>
      <c r="D10" s="91">
        <v>4</v>
      </c>
      <c r="E10" s="33" t="s">
        <v>49</v>
      </c>
      <c r="F10" s="36" t="s">
        <v>86</v>
      </c>
      <c r="G10" s="60">
        <v>0.024305555555555556</v>
      </c>
      <c r="H10" s="60">
        <v>0.041215277777777774</v>
      </c>
      <c r="I10" s="60">
        <f t="shared" si="0"/>
        <v>0.01690972222222222</v>
      </c>
      <c r="J10" s="26">
        <v>0</v>
      </c>
      <c r="K10" s="33">
        <v>0</v>
      </c>
      <c r="L10" s="33">
        <v>0</v>
      </c>
      <c r="M10" s="33">
        <v>0</v>
      </c>
      <c r="N10" s="26">
        <f t="shared" si="1"/>
        <v>0</v>
      </c>
      <c r="O10" s="60">
        <f t="shared" si="2"/>
        <v>0</v>
      </c>
      <c r="P10" s="60"/>
      <c r="Q10" s="60">
        <f t="shared" si="3"/>
        <v>0.01690972222222222</v>
      </c>
      <c r="R10" s="90">
        <v>2</v>
      </c>
    </row>
    <row r="11" spans="1:18" ht="39.75" customHeight="1">
      <c r="A11" s="26">
        <v>3</v>
      </c>
      <c r="B11" s="83" t="s">
        <v>73</v>
      </c>
      <c r="C11" s="27" t="s">
        <v>87</v>
      </c>
      <c r="D11" s="91">
        <v>4</v>
      </c>
      <c r="E11" s="33" t="s">
        <v>49</v>
      </c>
      <c r="F11" s="36" t="s">
        <v>88</v>
      </c>
      <c r="G11" s="60">
        <v>0.025694444444444447</v>
      </c>
      <c r="H11" s="60">
        <v>0.045405092592592594</v>
      </c>
      <c r="I11" s="60">
        <f t="shared" si="0"/>
        <v>0.019710648148148147</v>
      </c>
      <c r="J11" s="26">
        <v>0</v>
      </c>
      <c r="K11" s="33">
        <v>0</v>
      </c>
      <c r="L11" s="33">
        <v>0</v>
      </c>
      <c r="M11" s="33">
        <v>0</v>
      </c>
      <c r="N11" s="26">
        <f t="shared" si="1"/>
        <v>0</v>
      </c>
      <c r="O11" s="60">
        <f t="shared" si="2"/>
        <v>0</v>
      </c>
      <c r="P11" s="60"/>
      <c r="Q11" s="60">
        <f t="shared" si="3"/>
        <v>0.019710648148148147</v>
      </c>
      <c r="R11" s="90">
        <v>3</v>
      </c>
    </row>
    <row r="12" spans="1:18" ht="33.75" customHeight="1">
      <c r="A12" s="26">
        <v>4</v>
      </c>
      <c r="B12" s="83" t="s">
        <v>84</v>
      </c>
      <c r="C12" s="107" t="s">
        <v>89</v>
      </c>
      <c r="D12" s="109">
        <v>3.3</v>
      </c>
      <c r="E12" s="26" t="s">
        <v>49</v>
      </c>
      <c r="F12" s="36" t="s">
        <v>90</v>
      </c>
      <c r="G12" s="60">
        <v>0.04722222222222222</v>
      </c>
      <c r="H12" s="60">
        <v>0.06725694444444445</v>
      </c>
      <c r="I12" s="60">
        <f t="shared" si="0"/>
        <v>0.02003472222222223</v>
      </c>
      <c r="J12" s="26">
        <v>0</v>
      </c>
      <c r="K12" s="33">
        <v>0</v>
      </c>
      <c r="L12" s="33">
        <v>0</v>
      </c>
      <c r="M12" s="33">
        <v>0</v>
      </c>
      <c r="N12" s="26">
        <f t="shared" si="1"/>
        <v>0</v>
      </c>
      <c r="O12" s="60">
        <f t="shared" si="2"/>
        <v>0</v>
      </c>
      <c r="P12" s="60"/>
      <c r="Q12" s="60">
        <f t="shared" si="3"/>
        <v>0.02003472222222223</v>
      </c>
      <c r="R12" s="90">
        <v>4</v>
      </c>
    </row>
    <row r="13" spans="1:18" ht="48" customHeight="1">
      <c r="A13" s="26">
        <v>5</v>
      </c>
      <c r="B13" s="83" t="s">
        <v>21</v>
      </c>
      <c r="C13" s="27" t="s">
        <v>91</v>
      </c>
      <c r="D13" s="91">
        <v>0.6</v>
      </c>
      <c r="E13" s="33" t="s">
        <v>49</v>
      </c>
      <c r="F13" s="36" t="s">
        <v>92</v>
      </c>
      <c r="G13" s="60">
        <v>0.013888888888888888</v>
      </c>
      <c r="H13" s="60">
        <v>0.03670138888888889</v>
      </c>
      <c r="I13" s="60">
        <f>H13-G13-P13</f>
        <v>0.0228125</v>
      </c>
      <c r="J13" s="26">
        <v>6</v>
      </c>
      <c r="K13" s="33">
        <v>3</v>
      </c>
      <c r="L13" s="33">
        <v>3</v>
      </c>
      <c r="M13" s="33">
        <v>20</v>
      </c>
      <c r="N13" s="26">
        <f>J13+K13+L13+M13</f>
        <v>32</v>
      </c>
      <c r="O13" s="60">
        <f>N13*"00:00:15"</f>
        <v>0.005555555555555556</v>
      </c>
      <c r="P13" s="60"/>
      <c r="Q13" s="60">
        <f>I13+O13</f>
        <v>0.028368055555555556</v>
      </c>
      <c r="R13" s="90">
        <v>5</v>
      </c>
    </row>
    <row r="14" spans="1:18" ht="37.5" customHeight="1">
      <c r="A14" s="26">
        <v>6</v>
      </c>
      <c r="B14" s="83" t="s">
        <v>18</v>
      </c>
      <c r="C14" s="27" t="s">
        <v>93</v>
      </c>
      <c r="D14" s="91">
        <v>4</v>
      </c>
      <c r="E14" s="33" t="s">
        <v>49</v>
      </c>
      <c r="F14" s="36" t="s">
        <v>94</v>
      </c>
      <c r="G14" s="60">
        <v>0.013888888888888888</v>
      </c>
      <c r="H14" s="60">
        <v>0.03439814814814814</v>
      </c>
      <c r="I14" s="60">
        <f t="shared" si="0"/>
        <v>0.020509259259259255</v>
      </c>
      <c r="J14" s="26">
        <v>0</v>
      </c>
      <c r="K14" s="33">
        <v>6</v>
      </c>
      <c r="L14" s="33">
        <v>0</v>
      </c>
      <c r="M14" s="33">
        <v>0</v>
      </c>
      <c r="N14" s="26">
        <f t="shared" si="1"/>
        <v>6</v>
      </c>
      <c r="O14" s="60">
        <f t="shared" si="2"/>
        <v>0.0010416666666666667</v>
      </c>
      <c r="P14" s="60"/>
      <c r="Q14" s="60">
        <f t="shared" si="3"/>
        <v>0.02155092592592592</v>
      </c>
      <c r="R14" s="90" t="s">
        <v>20</v>
      </c>
    </row>
    <row r="15" spans="1:13" s="3" customFormat="1" ht="15.75" customHeight="1">
      <c r="A15" s="3" t="s">
        <v>129</v>
      </c>
      <c r="B15" s="20"/>
      <c r="D15" s="3" t="s">
        <v>130</v>
      </c>
      <c r="K15" s="20"/>
      <c r="L15" s="20"/>
      <c r="M15" s="20"/>
    </row>
    <row r="16" spans="1:10" s="3" customFormat="1" ht="15.75">
      <c r="A16" s="21" t="s">
        <v>23</v>
      </c>
      <c r="D16" s="136" t="s">
        <v>24</v>
      </c>
      <c r="E16" s="136"/>
      <c r="F16" s="136"/>
      <c r="G16" s="136"/>
      <c r="H16" s="136"/>
      <c r="I16" s="136"/>
      <c r="J16" s="136"/>
    </row>
    <row r="17" spans="9:10" ht="15">
      <c r="I17" s="32"/>
      <c r="J17" s="32"/>
    </row>
  </sheetData>
  <mergeCells count="22">
    <mergeCell ref="Q7:Q8"/>
    <mergeCell ref="R7:R8"/>
    <mergeCell ref="A5:O5"/>
    <mergeCell ref="A7:A8"/>
    <mergeCell ref="B7:B8"/>
    <mergeCell ref="C7:C8"/>
    <mergeCell ref="H7:H8"/>
    <mergeCell ref="F7:F8"/>
    <mergeCell ref="G7:G8"/>
    <mergeCell ref="A1:O1"/>
    <mergeCell ref="P7:P8"/>
    <mergeCell ref="A2:O2"/>
    <mergeCell ref="A3:O3"/>
    <mergeCell ref="A4:O4"/>
    <mergeCell ref="D16:J16"/>
    <mergeCell ref="S7:S8"/>
    <mergeCell ref="I7:I8"/>
    <mergeCell ref="J7:M7"/>
    <mergeCell ref="N7:N8"/>
    <mergeCell ref="O7:O8"/>
    <mergeCell ref="D7:D8"/>
    <mergeCell ref="E7:E8"/>
  </mergeCells>
  <printOptions/>
  <pageMargins left="0.36" right="0.31" top="0.29" bottom="0.2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S18"/>
  <sheetViews>
    <sheetView workbookViewId="0" topLeftCell="A7">
      <selection activeCell="B11" sqref="B11"/>
    </sheetView>
  </sheetViews>
  <sheetFormatPr defaultColWidth="9.140625" defaultRowHeight="12.75"/>
  <cols>
    <col min="1" max="1" width="4.140625" style="1" customWidth="1"/>
    <col min="2" max="2" width="24.28125" style="1" customWidth="1"/>
    <col min="3" max="3" width="16.00390625" style="1" customWidth="1"/>
    <col min="4" max="4" width="4.28125" style="1" customWidth="1"/>
    <col min="5" max="5" width="4.00390625" style="1" customWidth="1"/>
    <col min="6" max="6" width="5.140625" style="1" customWidth="1"/>
    <col min="7" max="7" width="8.8515625" style="1" customWidth="1"/>
    <col min="8" max="8" width="8.57421875" style="1" customWidth="1"/>
    <col min="9" max="9" width="9.00390625" style="1" customWidth="1"/>
    <col min="10" max="10" width="5.57421875" style="1" customWidth="1"/>
    <col min="11" max="11" width="4.7109375" style="1" customWidth="1"/>
    <col min="12" max="12" width="5.421875" style="1" customWidth="1"/>
    <col min="13" max="13" width="5.57421875" style="1" customWidth="1"/>
    <col min="14" max="14" width="4.57421875" style="1" customWidth="1"/>
    <col min="15" max="15" width="9.00390625" style="1" customWidth="1"/>
    <col min="16" max="16" width="8.28125" style="1" customWidth="1"/>
    <col min="17" max="17" width="9.8515625" style="1" customWidth="1"/>
    <col min="18" max="18" width="5.8515625" style="1" customWidth="1"/>
    <col min="19" max="16384" width="9.140625" style="1" customWidth="1"/>
  </cols>
  <sheetData>
    <row r="1" spans="1:15" s="80" customFormat="1" ht="10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9" s="81" customFormat="1" ht="10.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S2" s="82"/>
    </row>
    <row r="3" spans="1:19" s="81" customFormat="1" ht="10.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S3" s="82"/>
    </row>
    <row r="4" spans="1:19" s="3" customFormat="1" ht="15.75" customHeight="1">
      <c r="A4" s="135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Q4" s="79"/>
      <c r="R4" s="79"/>
      <c r="S4" s="79"/>
    </row>
    <row r="5" spans="1:18" s="3" customFormat="1" ht="13.5" customHeight="1">
      <c r="A5" s="142" t="s">
        <v>136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R5" s="2"/>
    </row>
    <row r="6" spans="1:18" s="7" customFormat="1" ht="15.75">
      <c r="A6" s="5" t="s">
        <v>4</v>
      </c>
      <c r="B6" s="5"/>
      <c r="C6" s="5"/>
      <c r="D6" s="5"/>
      <c r="E6" s="5"/>
      <c r="F6" s="5"/>
      <c r="G6" s="5"/>
      <c r="H6" s="5"/>
      <c r="J6" s="5"/>
      <c r="R6" s="6" t="s">
        <v>31</v>
      </c>
    </row>
    <row r="8" spans="1:19" ht="15.75" customHeight="1">
      <c r="A8" s="161" t="s">
        <v>6</v>
      </c>
      <c r="B8" s="124" t="s">
        <v>7</v>
      </c>
      <c r="C8" s="124" t="s">
        <v>32</v>
      </c>
      <c r="D8" s="138" t="s">
        <v>33</v>
      </c>
      <c r="E8" s="144" t="s">
        <v>34</v>
      </c>
      <c r="F8" s="144" t="s">
        <v>35</v>
      </c>
      <c r="G8" s="144" t="s">
        <v>36</v>
      </c>
      <c r="H8" s="144" t="s">
        <v>37</v>
      </c>
      <c r="I8" s="145" t="s">
        <v>38</v>
      </c>
      <c r="J8" s="122" t="s">
        <v>39</v>
      </c>
      <c r="K8" s="123"/>
      <c r="L8" s="123"/>
      <c r="M8" s="123"/>
      <c r="N8" s="144" t="s">
        <v>40</v>
      </c>
      <c r="O8" s="144" t="s">
        <v>41</v>
      </c>
      <c r="P8" s="144" t="s">
        <v>42</v>
      </c>
      <c r="Q8" s="144" t="s">
        <v>43</v>
      </c>
      <c r="R8" s="144" t="s">
        <v>9</v>
      </c>
      <c r="S8" s="160"/>
    </row>
    <row r="9" spans="1:19" ht="133.5" customHeight="1">
      <c r="A9" s="161"/>
      <c r="B9" s="124"/>
      <c r="C9" s="124"/>
      <c r="D9" s="138"/>
      <c r="E9" s="144"/>
      <c r="F9" s="144"/>
      <c r="G9" s="144"/>
      <c r="H9" s="144"/>
      <c r="I9" s="145"/>
      <c r="J9" s="24" t="s">
        <v>65</v>
      </c>
      <c r="K9" s="25" t="s">
        <v>66</v>
      </c>
      <c r="L9" s="25" t="s">
        <v>46</v>
      </c>
      <c r="M9" s="25" t="s">
        <v>150</v>
      </c>
      <c r="N9" s="144"/>
      <c r="O9" s="144"/>
      <c r="P9" s="144"/>
      <c r="Q9" s="144"/>
      <c r="R9" s="144"/>
      <c r="S9" s="160"/>
    </row>
    <row r="10" spans="1:18" ht="33" customHeight="1">
      <c r="A10" s="26">
        <v>1</v>
      </c>
      <c r="B10" s="56" t="s">
        <v>67</v>
      </c>
      <c r="C10" s="27" t="s">
        <v>68</v>
      </c>
      <c r="D10" s="33">
        <v>6</v>
      </c>
      <c r="E10" s="33" t="s">
        <v>69</v>
      </c>
      <c r="F10" s="34" t="s">
        <v>70</v>
      </c>
      <c r="G10" s="60">
        <v>0</v>
      </c>
      <c r="H10" s="60">
        <v>0.020879629629629626</v>
      </c>
      <c r="I10" s="60">
        <f>H10-G10-P10</f>
        <v>0.020879629629629626</v>
      </c>
      <c r="J10" s="26">
        <v>0</v>
      </c>
      <c r="K10" s="33">
        <v>3</v>
      </c>
      <c r="L10" s="33">
        <v>0</v>
      </c>
      <c r="M10" s="33">
        <v>0</v>
      </c>
      <c r="N10" s="26">
        <f>J10+K10+L10+M10</f>
        <v>3</v>
      </c>
      <c r="O10" s="60">
        <f>N10*"00:00:15"</f>
        <v>0.0005208333333333333</v>
      </c>
      <c r="P10" s="35"/>
      <c r="Q10" s="60">
        <f>I10+O10</f>
        <v>0.02140046296296296</v>
      </c>
      <c r="R10" s="33">
        <v>1</v>
      </c>
    </row>
    <row r="11" spans="1:18" ht="47.25" customHeight="1">
      <c r="A11" s="26">
        <v>2</v>
      </c>
      <c r="B11" s="56" t="s">
        <v>71</v>
      </c>
      <c r="C11" s="27" t="s">
        <v>151</v>
      </c>
      <c r="D11" s="33">
        <v>0.6</v>
      </c>
      <c r="E11" s="33" t="s">
        <v>69</v>
      </c>
      <c r="F11" s="36" t="s">
        <v>72</v>
      </c>
      <c r="G11" s="60">
        <v>0.04097222222222222</v>
      </c>
      <c r="H11" s="60">
        <v>0.07708333333333334</v>
      </c>
      <c r="I11" s="60">
        <f>H11-G11-P11</f>
        <v>0.036111111111111115</v>
      </c>
      <c r="J11" s="26">
        <v>0</v>
      </c>
      <c r="K11" s="33">
        <v>0</v>
      </c>
      <c r="L11" s="33">
        <v>10</v>
      </c>
      <c r="M11" s="33">
        <v>0</v>
      </c>
      <c r="N11" s="26">
        <f>J11+K11+L11+M11</f>
        <v>10</v>
      </c>
      <c r="O11" s="60">
        <f>N11*"00:00:15"</f>
        <v>0.0017361111111111112</v>
      </c>
      <c r="P11" s="35"/>
      <c r="Q11" s="60">
        <f>I11+O11</f>
        <v>0.03784722222222223</v>
      </c>
      <c r="R11" s="33">
        <v>2</v>
      </c>
    </row>
    <row r="12" spans="1:18" ht="42" customHeight="1">
      <c r="A12" s="26">
        <v>3</v>
      </c>
      <c r="B12" s="56" t="s">
        <v>73</v>
      </c>
      <c r="C12" s="27" t="s">
        <v>74</v>
      </c>
      <c r="D12" s="33">
        <v>6</v>
      </c>
      <c r="E12" s="33" t="s">
        <v>69</v>
      </c>
      <c r="F12" s="36" t="s">
        <v>75</v>
      </c>
      <c r="G12" s="60">
        <v>0</v>
      </c>
      <c r="H12" s="60">
        <v>0.02332175925925926</v>
      </c>
      <c r="I12" s="60">
        <f>H12-G12-P12</f>
        <v>0.021932870370370373</v>
      </c>
      <c r="J12" s="26">
        <v>123</v>
      </c>
      <c r="K12" s="33">
        <v>0</v>
      </c>
      <c r="L12" s="33">
        <v>0</v>
      </c>
      <c r="M12" s="33">
        <v>0</v>
      </c>
      <c r="N12" s="26">
        <f>J12+K12+L12+M12</f>
        <v>123</v>
      </c>
      <c r="O12" s="60">
        <f>N12*"00:00:15"</f>
        <v>0.021354166666666667</v>
      </c>
      <c r="P12" s="35">
        <v>0.001388888888888889</v>
      </c>
      <c r="Q12" s="60">
        <f>I12+O12</f>
        <v>0.04328703703703704</v>
      </c>
      <c r="R12" s="33">
        <v>3</v>
      </c>
    </row>
    <row r="13" spans="1:18" ht="46.5" customHeight="1">
      <c r="A13" s="26">
        <v>4</v>
      </c>
      <c r="B13" s="56" t="s">
        <v>76</v>
      </c>
      <c r="C13" s="27" t="s">
        <v>77</v>
      </c>
      <c r="D13" s="33">
        <v>1.3</v>
      </c>
      <c r="E13" s="33" t="s">
        <v>69</v>
      </c>
      <c r="F13" s="36" t="s">
        <v>78</v>
      </c>
      <c r="G13" s="60">
        <v>0.01875</v>
      </c>
      <c r="H13" s="60">
        <v>0.04144675925925926</v>
      </c>
      <c r="I13" s="60">
        <f>H13-G13-P13</f>
        <v>0.02269675925925926</v>
      </c>
      <c r="J13" s="26">
        <v>120</v>
      </c>
      <c r="K13" s="33">
        <v>3</v>
      </c>
      <c r="L13" s="33">
        <v>0</v>
      </c>
      <c r="M13" s="33">
        <v>3</v>
      </c>
      <c r="N13" s="26">
        <f>J13+K13+L13+M13</f>
        <v>126</v>
      </c>
      <c r="O13" s="60">
        <f>N13*"00:00:15"</f>
        <v>0.021875000000000002</v>
      </c>
      <c r="P13" s="35"/>
      <c r="Q13" s="60">
        <f>I13+O13</f>
        <v>0.04457175925925926</v>
      </c>
      <c r="R13" s="33">
        <v>4</v>
      </c>
    </row>
    <row r="14" spans="1:18" ht="51" customHeight="1" thickBot="1">
      <c r="A14" s="37">
        <v>5</v>
      </c>
      <c r="B14" s="93" t="s">
        <v>152</v>
      </c>
      <c r="C14" s="67" t="s">
        <v>79</v>
      </c>
      <c r="D14" s="38">
        <v>4</v>
      </c>
      <c r="E14" s="38" t="s">
        <v>69</v>
      </c>
      <c r="F14" s="39" t="s">
        <v>80</v>
      </c>
      <c r="G14" s="95">
        <v>0.006944444444444444</v>
      </c>
      <c r="H14" s="95">
        <v>0.025833333333333333</v>
      </c>
      <c r="I14" s="95">
        <f>H14-G14-P14</f>
        <v>0.01888888888888889</v>
      </c>
      <c r="J14" s="37">
        <v>0</v>
      </c>
      <c r="K14" s="38">
        <v>0</v>
      </c>
      <c r="L14" s="38">
        <v>0</v>
      </c>
      <c r="M14" s="38">
        <v>0</v>
      </c>
      <c r="N14" s="37">
        <f>J14+K14+L14+M14</f>
        <v>0</v>
      </c>
      <c r="O14" s="95">
        <f>N14*"00:00:15"</f>
        <v>0</v>
      </c>
      <c r="P14" s="40"/>
      <c r="Q14" s="95">
        <f>I14+O14</f>
        <v>0.01888888888888889</v>
      </c>
      <c r="R14" s="38" t="s">
        <v>20</v>
      </c>
    </row>
    <row r="15" ht="26.25" customHeight="1"/>
    <row r="16" spans="1:13" s="3" customFormat="1" ht="15.75" customHeight="1">
      <c r="A16" s="3" t="s">
        <v>129</v>
      </c>
      <c r="B16" s="20"/>
      <c r="D16" s="3" t="s">
        <v>130</v>
      </c>
      <c r="K16" s="20"/>
      <c r="L16" s="20"/>
      <c r="M16" s="20"/>
    </row>
    <row r="17" spans="1:10" s="3" customFormat="1" ht="15.75">
      <c r="A17" s="21" t="s">
        <v>23</v>
      </c>
      <c r="D17" s="136" t="s">
        <v>24</v>
      </c>
      <c r="E17" s="136"/>
      <c r="F17" s="136"/>
      <c r="G17" s="136"/>
      <c r="H17" s="136"/>
      <c r="I17" s="136"/>
      <c r="J17" s="136"/>
    </row>
    <row r="18" spans="9:10" ht="15">
      <c r="I18" s="32"/>
      <c r="J18" s="32"/>
    </row>
  </sheetData>
  <mergeCells count="22">
    <mergeCell ref="D17:J17"/>
    <mergeCell ref="A1:O1"/>
    <mergeCell ref="P8:P9"/>
    <mergeCell ref="Q8:Q9"/>
    <mergeCell ref="A5:O5"/>
    <mergeCell ref="A8:A9"/>
    <mergeCell ref="B8:B9"/>
    <mergeCell ref="C8:C9"/>
    <mergeCell ref="D8:D9"/>
    <mergeCell ref="E8:E9"/>
    <mergeCell ref="R8:R9"/>
    <mergeCell ref="S8:S9"/>
    <mergeCell ref="I8:I9"/>
    <mergeCell ref="J8:M8"/>
    <mergeCell ref="N8:N9"/>
    <mergeCell ref="O8:O9"/>
    <mergeCell ref="F8:F9"/>
    <mergeCell ref="G8:G9"/>
    <mergeCell ref="H8:H9"/>
    <mergeCell ref="A2:O2"/>
    <mergeCell ref="A3:O3"/>
    <mergeCell ref="A4:O4"/>
  </mergeCells>
  <printOptions/>
  <pageMargins left="0.34" right="0.31" top="0.33" bottom="0.36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21"/>
  <sheetViews>
    <sheetView workbookViewId="0" topLeftCell="A7">
      <selection activeCell="P15" sqref="P15"/>
    </sheetView>
  </sheetViews>
  <sheetFormatPr defaultColWidth="9.140625" defaultRowHeight="12.75"/>
  <cols>
    <col min="1" max="1" width="2.8515625" style="1" customWidth="1"/>
    <col min="2" max="2" width="21.57421875" style="1" customWidth="1"/>
    <col min="3" max="3" width="19.28125" style="1" customWidth="1"/>
    <col min="4" max="4" width="2.8515625" style="1" customWidth="1"/>
    <col min="5" max="5" width="3.140625" style="1" customWidth="1"/>
    <col min="6" max="6" width="4.28125" style="1" customWidth="1"/>
    <col min="7" max="7" width="8.8515625" style="1" customWidth="1"/>
    <col min="8" max="8" width="8.57421875" style="1" customWidth="1"/>
    <col min="9" max="9" width="9.00390625" style="1" customWidth="1"/>
    <col min="10" max="10" width="4.8515625" style="1" customWidth="1"/>
    <col min="11" max="11" width="3.57421875" style="1" customWidth="1"/>
    <col min="12" max="12" width="5.7109375" style="1" customWidth="1"/>
    <col min="13" max="13" width="5.140625" style="1" customWidth="1"/>
    <col min="14" max="14" width="4.140625" style="1" customWidth="1"/>
    <col min="15" max="15" width="8.28125" style="1" customWidth="1"/>
    <col min="16" max="16" width="6.00390625" style="1" customWidth="1"/>
    <col min="17" max="17" width="7.8515625" style="1" customWidth="1"/>
    <col min="18" max="18" width="8.28125" style="1" customWidth="1"/>
    <col min="19" max="19" width="4.421875" style="1" customWidth="1"/>
    <col min="20" max="16384" width="9.140625" style="1" customWidth="1"/>
  </cols>
  <sheetData>
    <row r="1" spans="1:15" s="80" customFormat="1" ht="10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9" s="81" customFormat="1" ht="10.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S2" s="82"/>
    </row>
    <row r="3" spans="1:19" s="81" customFormat="1" ht="10.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S3" s="82"/>
    </row>
    <row r="4" spans="1:19" s="3" customFormat="1" ht="15.75" customHeight="1">
      <c r="A4" s="135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Q4" s="79"/>
      <c r="R4" s="79"/>
      <c r="S4" s="79"/>
    </row>
    <row r="5" spans="1:19" s="3" customFormat="1" ht="13.5" customHeight="1">
      <c r="A5" s="142" t="s">
        <v>137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S5" s="2"/>
    </row>
    <row r="6" spans="1:19" s="7" customFormat="1" ht="15.75">
      <c r="A6" s="5" t="s">
        <v>160</v>
      </c>
      <c r="B6" s="5"/>
      <c r="C6" s="5"/>
      <c r="D6" s="5"/>
      <c r="E6" s="5"/>
      <c r="F6" s="5"/>
      <c r="G6" s="5"/>
      <c r="H6" s="5"/>
      <c r="J6" s="5"/>
      <c r="S6" s="6" t="s">
        <v>31</v>
      </c>
    </row>
    <row r="7" spans="1:19" ht="12.75" customHeight="1">
      <c r="A7" s="164" t="s">
        <v>6</v>
      </c>
      <c r="B7" s="124" t="s">
        <v>7</v>
      </c>
      <c r="C7" s="124" t="s">
        <v>32</v>
      </c>
      <c r="D7" s="138" t="s">
        <v>33</v>
      </c>
      <c r="E7" s="144" t="s">
        <v>34</v>
      </c>
      <c r="F7" s="144" t="s">
        <v>35</v>
      </c>
      <c r="G7" s="144" t="s">
        <v>36</v>
      </c>
      <c r="H7" s="144" t="s">
        <v>37</v>
      </c>
      <c r="I7" s="145" t="s">
        <v>38</v>
      </c>
      <c r="J7" s="122" t="s">
        <v>39</v>
      </c>
      <c r="K7" s="123"/>
      <c r="L7" s="123"/>
      <c r="M7" s="123"/>
      <c r="N7" s="144" t="s">
        <v>40</v>
      </c>
      <c r="O7" s="144" t="s">
        <v>41</v>
      </c>
      <c r="P7" s="144" t="s">
        <v>42</v>
      </c>
      <c r="Q7" s="144" t="s">
        <v>128</v>
      </c>
      <c r="R7" s="162" t="s">
        <v>95</v>
      </c>
      <c r="S7" s="144" t="s">
        <v>9</v>
      </c>
    </row>
    <row r="8" spans="1:19" ht="133.5" customHeight="1" thickBot="1">
      <c r="A8" s="165"/>
      <c r="B8" s="147"/>
      <c r="C8" s="147"/>
      <c r="D8" s="166"/>
      <c r="E8" s="167"/>
      <c r="F8" s="167"/>
      <c r="G8" s="167"/>
      <c r="H8" s="167"/>
      <c r="I8" s="168"/>
      <c r="J8" s="132" t="s">
        <v>65</v>
      </c>
      <c r="K8" s="133" t="s">
        <v>66</v>
      </c>
      <c r="L8" s="133" t="s">
        <v>46</v>
      </c>
      <c r="M8" s="133" t="s">
        <v>150</v>
      </c>
      <c r="N8" s="167"/>
      <c r="O8" s="167"/>
      <c r="P8" s="167"/>
      <c r="Q8" s="167"/>
      <c r="R8" s="163"/>
      <c r="S8" s="167"/>
    </row>
    <row r="9" spans="1:19" ht="26.25" customHeight="1">
      <c r="A9" s="186">
        <v>1</v>
      </c>
      <c r="B9" s="184" t="s">
        <v>67</v>
      </c>
      <c r="C9" s="73" t="s">
        <v>68</v>
      </c>
      <c r="D9" s="49">
        <v>6</v>
      </c>
      <c r="E9" s="49" t="s">
        <v>69</v>
      </c>
      <c r="F9" s="54" t="s">
        <v>104</v>
      </c>
      <c r="G9" s="112">
        <v>0</v>
      </c>
      <c r="H9" s="112">
        <v>0.020879629629629626</v>
      </c>
      <c r="I9" s="112">
        <f aca="true" t="shared" si="0" ref="I9:I19">H9-G9-P9</f>
        <v>0.020879629629629626</v>
      </c>
      <c r="J9" s="52">
        <v>0</v>
      </c>
      <c r="K9" s="49">
        <v>3</v>
      </c>
      <c r="L9" s="49">
        <v>0</v>
      </c>
      <c r="M9" s="49">
        <v>0</v>
      </c>
      <c r="N9" s="52">
        <f aca="true" t="shared" si="1" ref="N9:N19">J9+K9+L9+M9</f>
        <v>3</v>
      </c>
      <c r="O9" s="112">
        <f aca="true" t="shared" si="2" ref="O9:O19">N9*"00:00:15"</f>
        <v>0.0005208333333333333</v>
      </c>
      <c r="P9" s="51"/>
      <c r="Q9" s="114">
        <f aca="true" t="shared" si="3" ref="Q9:Q19">I9+O9</f>
        <v>0.02140046296296296</v>
      </c>
      <c r="R9" s="169">
        <f>Q9+Q10</f>
        <v>0.03831018518518518</v>
      </c>
      <c r="S9" s="178">
        <v>1</v>
      </c>
    </row>
    <row r="10" spans="1:19" ht="27.75" customHeight="1">
      <c r="A10" s="187"/>
      <c r="B10" s="185"/>
      <c r="C10" s="27" t="s">
        <v>85</v>
      </c>
      <c r="D10" s="33">
        <v>4</v>
      </c>
      <c r="E10" s="33" t="s">
        <v>49</v>
      </c>
      <c r="F10" s="36" t="s">
        <v>105</v>
      </c>
      <c r="G10" s="60">
        <v>0.024305555555555556</v>
      </c>
      <c r="H10" s="60">
        <v>0.041215277777777774</v>
      </c>
      <c r="I10" s="60">
        <f t="shared" si="0"/>
        <v>0.01690972222222222</v>
      </c>
      <c r="J10" s="26">
        <v>0</v>
      </c>
      <c r="K10" s="33">
        <v>0</v>
      </c>
      <c r="L10" s="33">
        <v>0</v>
      </c>
      <c r="M10" s="33">
        <v>0</v>
      </c>
      <c r="N10" s="26">
        <f t="shared" si="1"/>
        <v>0</v>
      </c>
      <c r="O10" s="60">
        <f t="shared" si="2"/>
        <v>0</v>
      </c>
      <c r="P10" s="35"/>
      <c r="Q10" s="115">
        <f t="shared" si="3"/>
        <v>0.01690972222222222</v>
      </c>
      <c r="R10" s="177"/>
      <c r="S10" s="179"/>
    </row>
    <row r="11" spans="1:19" ht="26.25" customHeight="1" thickBot="1">
      <c r="A11" s="188"/>
      <c r="B11" s="183"/>
      <c r="C11" s="116" t="s">
        <v>89</v>
      </c>
      <c r="D11" s="37">
        <v>3.3</v>
      </c>
      <c r="E11" s="37" t="s">
        <v>49</v>
      </c>
      <c r="F11" s="39" t="s">
        <v>106</v>
      </c>
      <c r="G11" s="95">
        <v>0.04722222222222222</v>
      </c>
      <c r="H11" s="95">
        <v>0.06725694444444445</v>
      </c>
      <c r="I11" s="95">
        <f t="shared" si="0"/>
        <v>0.02003472222222223</v>
      </c>
      <c r="J11" s="37">
        <v>0</v>
      </c>
      <c r="K11" s="38">
        <v>0</v>
      </c>
      <c r="L11" s="38">
        <v>0</v>
      </c>
      <c r="M11" s="38">
        <v>0</v>
      </c>
      <c r="N11" s="37">
        <f t="shared" si="1"/>
        <v>0</v>
      </c>
      <c r="O11" s="95">
        <f t="shared" si="2"/>
        <v>0</v>
      </c>
      <c r="P11" s="40"/>
      <c r="Q11" s="95">
        <f t="shared" si="3"/>
        <v>0.02003472222222223</v>
      </c>
      <c r="R11" s="170"/>
      <c r="S11" s="180"/>
    </row>
    <row r="12" spans="1:19" ht="28.5" customHeight="1">
      <c r="A12" s="181">
        <v>2</v>
      </c>
      <c r="B12" s="184" t="s">
        <v>76</v>
      </c>
      <c r="C12" s="73" t="s">
        <v>77</v>
      </c>
      <c r="D12" s="49">
        <v>1.3</v>
      </c>
      <c r="E12" s="49" t="s">
        <v>69</v>
      </c>
      <c r="F12" s="50" t="s">
        <v>100</v>
      </c>
      <c r="G12" s="112">
        <v>0.01875</v>
      </c>
      <c r="H12" s="112">
        <v>0.04144675925925926</v>
      </c>
      <c r="I12" s="112">
        <f t="shared" si="0"/>
        <v>0.02269675925925926</v>
      </c>
      <c r="J12" s="52">
        <v>120</v>
      </c>
      <c r="K12" s="49">
        <v>3</v>
      </c>
      <c r="L12" s="49">
        <v>0</v>
      </c>
      <c r="M12" s="49">
        <v>3</v>
      </c>
      <c r="N12" s="52">
        <f t="shared" si="1"/>
        <v>126</v>
      </c>
      <c r="O12" s="112">
        <f t="shared" si="2"/>
        <v>0.021875000000000002</v>
      </c>
      <c r="P12" s="51"/>
      <c r="Q12" s="112">
        <f t="shared" si="3"/>
        <v>0.04457175925925926</v>
      </c>
      <c r="R12" s="169">
        <f>Q13+Q12</f>
        <v>0.06086805555555556</v>
      </c>
      <c r="S12" s="171">
        <v>2</v>
      </c>
    </row>
    <row r="13" spans="1:23" ht="28.5" customHeight="1" thickBot="1">
      <c r="A13" s="174"/>
      <c r="B13" s="183"/>
      <c r="C13" s="117" t="s">
        <v>82</v>
      </c>
      <c r="D13" s="48">
        <v>1.3</v>
      </c>
      <c r="E13" s="48" t="s">
        <v>49</v>
      </c>
      <c r="F13" s="53" t="s">
        <v>101</v>
      </c>
      <c r="G13" s="113">
        <v>0.044444444444444446</v>
      </c>
      <c r="H13" s="113">
        <v>0.06074074074074074</v>
      </c>
      <c r="I13" s="113">
        <f t="shared" si="0"/>
        <v>0.016296296296296295</v>
      </c>
      <c r="J13" s="46">
        <v>0</v>
      </c>
      <c r="K13" s="48">
        <v>0</v>
      </c>
      <c r="L13" s="48">
        <v>0</v>
      </c>
      <c r="M13" s="48">
        <v>0</v>
      </c>
      <c r="N13" s="46">
        <f t="shared" si="1"/>
        <v>0</v>
      </c>
      <c r="O13" s="113">
        <f t="shared" si="2"/>
        <v>0</v>
      </c>
      <c r="P13" s="47"/>
      <c r="Q13" s="113">
        <f t="shared" si="3"/>
        <v>0.016296296296296295</v>
      </c>
      <c r="R13" s="170"/>
      <c r="S13" s="172"/>
      <c r="V13" s="44"/>
      <c r="W13" s="45"/>
    </row>
    <row r="14" spans="1:19" ht="25.5" customHeight="1">
      <c r="A14" s="173">
        <v>3</v>
      </c>
      <c r="B14" s="182" t="s">
        <v>154</v>
      </c>
      <c r="C14" s="27" t="s">
        <v>87</v>
      </c>
      <c r="D14" s="33">
        <v>4</v>
      </c>
      <c r="E14" s="33" t="s">
        <v>49</v>
      </c>
      <c r="F14" s="36" t="s">
        <v>96</v>
      </c>
      <c r="G14" s="60">
        <v>0.025694444444444447</v>
      </c>
      <c r="H14" s="60">
        <v>0.045405092592592594</v>
      </c>
      <c r="I14" s="60">
        <f t="shared" si="0"/>
        <v>0.019710648148148147</v>
      </c>
      <c r="J14" s="26">
        <v>0</v>
      </c>
      <c r="K14" s="33">
        <v>0</v>
      </c>
      <c r="L14" s="33">
        <v>0</v>
      </c>
      <c r="M14" s="33">
        <v>0</v>
      </c>
      <c r="N14" s="26">
        <f t="shared" si="1"/>
        <v>0</v>
      </c>
      <c r="O14" s="60">
        <f t="shared" si="2"/>
        <v>0</v>
      </c>
      <c r="P14" s="35"/>
      <c r="Q14" s="60">
        <f t="shared" si="3"/>
        <v>0.019710648148148147</v>
      </c>
      <c r="R14" s="175">
        <f>Q14+Q15</f>
        <v>0.06299768518518518</v>
      </c>
      <c r="S14" s="176">
        <v>3</v>
      </c>
    </row>
    <row r="15" spans="1:19" ht="27.75" customHeight="1" thickBot="1">
      <c r="A15" s="174"/>
      <c r="B15" s="183"/>
      <c r="C15" s="67" t="s">
        <v>74</v>
      </c>
      <c r="D15" s="38">
        <v>6</v>
      </c>
      <c r="E15" s="38" t="s">
        <v>69</v>
      </c>
      <c r="F15" s="39" t="s">
        <v>97</v>
      </c>
      <c r="G15" s="95">
        <v>0</v>
      </c>
      <c r="H15" s="95">
        <v>0.02332175925925926</v>
      </c>
      <c r="I15" s="95">
        <f t="shared" si="0"/>
        <v>0.021932870370370373</v>
      </c>
      <c r="J15" s="37">
        <v>123</v>
      </c>
      <c r="K15" s="38">
        <v>0</v>
      </c>
      <c r="L15" s="38">
        <v>0</v>
      </c>
      <c r="M15" s="38">
        <v>0</v>
      </c>
      <c r="N15" s="37">
        <f t="shared" si="1"/>
        <v>123</v>
      </c>
      <c r="O15" s="95">
        <f t="shared" si="2"/>
        <v>0.021354166666666667</v>
      </c>
      <c r="P15" s="40">
        <v>0.001388888888888889</v>
      </c>
      <c r="Q15" s="95">
        <f t="shared" si="3"/>
        <v>0.04328703703703704</v>
      </c>
      <c r="R15" s="170"/>
      <c r="S15" s="172"/>
    </row>
    <row r="16" spans="1:19" ht="32.25" customHeight="1">
      <c r="A16" s="181">
        <v>4</v>
      </c>
      <c r="B16" s="184" t="s">
        <v>153</v>
      </c>
      <c r="C16" s="73" t="s">
        <v>151</v>
      </c>
      <c r="D16" s="49">
        <v>0.6</v>
      </c>
      <c r="E16" s="49" t="s">
        <v>69</v>
      </c>
      <c r="F16" s="50" t="s">
        <v>102</v>
      </c>
      <c r="G16" s="112">
        <v>0.04097222222222222</v>
      </c>
      <c r="H16" s="112">
        <v>0.07708333333333334</v>
      </c>
      <c r="I16" s="112">
        <f t="shared" si="0"/>
        <v>0.036111111111111115</v>
      </c>
      <c r="J16" s="52">
        <v>0</v>
      </c>
      <c r="K16" s="49">
        <v>0</v>
      </c>
      <c r="L16" s="49">
        <v>10</v>
      </c>
      <c r="M16" s="49">
        <v>0</v>
      </c>
      <c r="N16" s="52">
        <f t="shared" si="1"/>
        <v>10</v>
      </c>
      <c r="O16" s="112">
        <f t="shared" si="2"/>
        <v>0.0017361111111111112</v>
      </c>
      <c r="P16" s="51"/>
      <c r="Q16" s="112">
        <f t="shared" si="3"/>
        <v>0.03784722222222223</v>
      </c>
      <c r="R16" s="169">
        <f>Q17+Q16</f>
        <v>0.06621527777777778</v>
      </c>
      <c r="S16" s="171">
        <v>4</v>
      </c>
    </row>
    <row r="17" spans="1:19" ht="31.5" customHeight="1" thickBot="1">
      <c r="A17" s="174"/>
      <c r="B17" s="183"/>
      <c r="C17" s="67" t="s">
        <v>91</v>
      </c>
      <c r="D17" s="38">
        <v>0.6</v>
      </c>
      <c r="E17" s="38" t="s">
        <v>49</v>
      </c>
      <c r="F17" s="39" t="s">
        <v>103</v>
      </c>
      <c r="G17" s="95">
        <v>0.013888888888888888</v>
      </c>
      <c r="H17" s="95">
        <v>0.03670138888888889</v>
      </c>
      <c r="I17" s="95">
        <f t="shared" si="0"/>
        <v>0.0228125</v>
      </c>
      <c r="J17" s="37">
        <v>6</v>
      </c>
      <c r="K17" s="38">
        <v>3</v>
      </c>
      <c r="L17" s="38">
        <v>3</v>
      </c>
      <c r="M17" s="38">
        <v>20</v>
      </c>
      <c r="N17" s="37">
        <f t="shared" si="1"/>
        <v>32</v>
      </c>
      <c r="O17" s="95">
        <f t="shared" si="2"/>
        <v>0.005555555555555556</v>
      </c>
      <c r="P17" s="40"/>
      <c r="Q17" s="95">
        <f t="shared" si="3"/>
        <v>0.028368055555555556</v>
      </c>
      <c r="R17" s="170"/>
      <c r="S17" s="172"/>
    </row>
    <row r="18" spans="1:19" ht="24.75" customHeight="1">
      <c r="A18" s="181">
        <v>5</v>
      </c>
      <c r="B18" s="184" t="s">
        <v>152</v>
      </c>
      <c r="C18" s="73" t="s">
        <v>79</v>
      </c>
      <c r="D18" s="49">
        <v>4</v>
      </c>
      <c r="E18" s="49" t="s">
        <v>69</v>
      </c>
      <c r="F18" s="50" t="s">
        <v>80</v>
      </c>
      <c r="G18" s="112">
        <v>0.006944444444444444</v>
      </c>
      <c r="H18" s="112">
        <v>0.025833333333333333</v>
      </c>
      <c r="I18" s="112">
        <f t="shared" si="0"/>
        <v>0.01888888888888889</v>
      </c>
      <c r="J18" s="52">
        <v>0</v>
      </c>
      <c r="K18" s="49">
        <v>0</v>
      </c>
      <c r="L18" s="49">
        <v>0</v>
      </c>
      <c r="M18" s="49">
        <v>0</v>
      </c>
      <c r="N18" s="52">
        <f t="shared" si="1"/>
        <v>0</v>
      </c>
      <c r="O18" s="112">
        <f t="shared" si="2"/>
        <v>0</v>
      </c>
      <c r="P18" s="51"/>
      <c r="Q18" s="112">
        <f t="shared" si="3"/>
        <v>0.01888888888888889</v>
      </c>
      <c r="R18" s="169">
        <f>Q18+Q19</f>
        <v>0.04043981481481481</v>
      </c>
      <c r="S18" s="171" t="s">
        <v>98</v>
      </c>
    </row>
    <row r="19" spans="1:19" ht="34.5" customHeight="1" thickBot="1">
      <c r="A19" s="174"/>
      <c r="B19" s="183"/>
      <c r="C19" s="67" t="s">
        <v>93</v>
      </c>
      <c r="D19" s="38">
        <v>4</v>
      </c>
      <c r="E19" s="38" t="s">
        <v>49</v>
      </c>
      <c r="F19" s="39" t="s">
        <v>99</v>
      </c>
      <c r="G19" s="95">
        <v>0.013888888888888888</v>
      </c>
      <c r="H19" s="95">
        <v>0.03439814814814814</v>
      </c>
      <c r="I19" s="95">
        <f t="shared" si="0"/>
        <v>0.020509259259259255</v>
      </c>
      <c r="J19" s="37">
        <v>0</v>
      </c>
      <c r="K19" s="38">
        <v>6</v>
      </c>
      <c r="L19" s="38">
        <v>0</v>
      </c>
      <c r="M19" s="38">
        <v>0</v>
      </c>
      <c r="N19" s="37">
        <f t="shared" si="1"/>
        <v>6</v>
      </c>
      <c r="O19" s="95">
        <f t="shared" si="2"/>
        <v>0.0010416666666666667</v>
      </c>
      <c r="P19" s="40"/>
      <c r="Q19" s="95">
        <f t="shared" si="3"/>
        <v>0.02155092592592592</v>
      </c>
      <c r="R19" s="170"/>
      <c r="S19" s="172"/>
    </row>
    <row r="20" spans="1:13" s="3" customFormat="1" ht="15.75" customHeight="1">
      <c r="A20" s="3" t="s">
        <v>129</v>
      </c>
      <c r="B20" s="20"/>
      <c r="D20" s="3" t="s">
        <v>130</v>
      </c>
      <c r="K20" s="20"/>
      <c r="L20" s="20"/>
      <c r="M20" s="20"/>
    </row>
    <row r="21" spans="1:10" s="3" customFormat="1" ht="15.75">
      <c r="A21" s="21" t="s">
        <v>23</v>
      </c>
      <c r="D21" s="136" t="s">
        <v>24</v>
      </c>
      <c r="E21" s="136"/>
      <c r="F21" s="136"/>
      <c r="G21" s="136"/>
      <c r="H21" s="136"/>
      <c r="I21" s="136"/>
      <c r="J21" s="136"/>
    </row>
  </sheetData>
  <mergeCells count="42">
    <mergeCell ref="D21:J21"/>
    <mergeCell ref="A1:O1"/>
    <mergeCell ref="B14:B15"/>
    <mergeCell ref="B18:B19"/>
    <mergeCell ref="B12:B13"/>
    <mergeCell ref="B16:B17"/>
    <mergeCell ref="B9:B11"/>
    <mergeCell ref="A9:A11"/>
    <mergeCell ref="A16:A17"/>
    <mergeCell ref="A18:A19"/>
    <mergeCell ref="A14:A15"/>
    <mergeCell ref="R14:R15"/>
    <mergeCell ref="S14:S15"/>
    <mergeCell ref="R9:R11"/>
    <mergeCell ref="S9:S11"/>
    <mergeCell ref="A12:A13"/>
    <mergeCell ref="R12:R13"/>
    <mergeCell ref="S12:S13"/>
    <mergeCell ref="S18:S19"/>
    <mergeCell ref="P7:P8"/>
    <mergeCell ref="Q7:Q8"/>
    <mergeCell ref="S7:S8"/>
    <mergeCell ref="R16:R17"/>
    <mergeCell ref="S16:S17"/>
    <mergeCell ref="J7:M7"/>
    <mergeCell ref="N7:N8"/>
    <mergeCell ref="O7:O8"/>
    <mergeCell ref="R18:R19"/>
    <mergeCell ref="F7:F8"/>
    <mergeCell ref="G7:G8"/>
    <mergeCell ref="H7:H8"/>
    <mergeCell ref="I7:I8"/>
    <mergeCell ref="A2:O2"/>
    <mergeCell ref="A3:O3"/>
    <mergeCell ref="A4:O4"/>
    <mergeCell ref="R7:R8"/>
    <mergeCell ref="A5:O5"/>
    <mergeCell ref="A7:A8"/>
    <mergeCell ref="B7:B8"/>
    <mergeCell ref="C7:C8"/>
    <mergeCell ref="D7:D8"/>
    <mergeCell ref="E7:E8"/>
  </mergeCells>
  <printOptions/>
  <pageMargins left="0.37" right="0.28" top="0.28" bottom="0.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2012-02-13T13:35:03Z</cp:lastPrinted>
  <dcterms:created xsi:type="dcterms:W3CDTF">1996-10-08T23:32:33Z</dcterms:created>
  <dcterms:modified xsi:type="dcterms:W3CDTF">2012-02-13T13:35:08Z</dcterms:modified>
  <cp:category/>
  <cp:version/>
  <cp:contentType/>
  <cp:contentStatus/>
</cp:coreProperties>
</file>